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itpqld.sharepoint.com/sites/DTIS-PPDevelopmentandCoordination-GamesOnFOPandPF/Shared Documents/Design &amp; Development/Application/Stage Two - Full Application/"/>
    </mc:Choice>
  </mc:AlternateContent>
  <xr:revisionPtr revIDLastSave="277" documentId="8_{03935737-0B90-4FB8-BCEA-A7E0A0B0A1ED}" xr6:coauthVersionLast="47" xr6:coauthVersionMax="47" xr10:uidLastSave="{E586B96C-6290-4B42-8BE5-D9CA17046B91}"/>
  <bookViews>
    <workbookView xWindow="14895" yWindow="-16320" windowWidth="29040" windowHeight="15720" activeTab="1" xr2:uid="{F83027C1-5CBC-4CA6-A3EB-3FB2A8E4E9DB}"/>
  </bookViews>
  <sheets>
    <sheet name="Instruction Sheet" sheetId="1" r:id="rId1"/>
    <sheet name="Partnerships Fund" sheetId="2" r:id="rId2"/>
    <sheet name="Drop downs" sheetId="4" state="hidden" r:id="rId3"/>
  </sheets>
  <definedNames>
    <definedName name="IndicativeContribution">_xlfn.LAMBDA(_xlpm.loc,_xlpm.total,     _xlfn.LET(         _xlpm.reqPct,_xlfn.SWITCH(_xlpm.loc,             "Urban or Regional Queensland",0.2,             "Remote and Very Remote LGAs",0.1,             "Discrete Communities including the Torres Strait",0         ),         _xlpm.deptCap,_xlfn.SWITCH(_xlpm.loc,             "Urban or Regional Queensland",499999,             "Remote and Very Remote LGAs",739999,             "Discrete Communities including the Torres Strait",829999         ),         _xlpm.projCap,_xlfn.SWITCH(_xlpm.loc,             "Urban or Regional Queensland",1000000,             "Remote and Very Remote LGAs",1480000,             "Discrete Communities including the Torres Strait",1660000         ),         _xlpm.allowedTotal,MIN(_xlpm.total,_xlpm.projCap),         MAX(_xlpm.allowedTotal*_xlpm.reqPct, MAX(0,_xlpm.allowedTotal-_xlpm.deptCap))     ) )</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2" i="2" l="1"/>
  <c r="J29" i="2"/>
  <c r="J26" i="2"/>
  <c r="F10" i="2"/>
  <c r="F12" i="2"/>
  <c r="M26" i="2" l="1"/>
  <c r="M29" i="2"/>
  <c r="M35" i="2"/>
  <c r="M41" i="2"/>
  <c r="M44" i="2"/>
  <c r="M47" i="2"/>
  <c r="M50" i="2"/>
  <c r="M53" i="2"/>
  <c r="M56" i="2"/>
  <c r="M59" i="2"/>
  <c r="M17" i="2"/>
  <c r="M23" i="2"/>
  <c r="Q93" i="2"/>
  <c r="P95" i="2" s="1"/>
  <c r="O71" i="2" l="1"/>
  <c r="O108" i="2"/>
  <c r="P108" i="2" s="1"/>
  <c r="J59" i="2" l="1"/>
  <c r="J47" i="2"/>
  <c r="J44" i="2"/>
  <c r="J41" i="2"/>
  <c r="J38" i="2"/>
  <c r="M38" i="2" s="1"/>
  <c r="J35" i="2"/>
  <c r="M32" i="2"/>
  <c r="J20" i="2"/>
  <c r="M20" i="2" s="1"/>
  <c r="J17" i="2"/>
  <c r="Q62" i="2" l="1"/>
  <c r="Q63" i="2" s="1"/>
  <c r="Q66" i="2" s="1"/>
  <c r="J62" i="2"/>
  <c r="O112" i="2" l="1"/>
  <c r="Q65" i="2"/>
  <c r="Q67" i="2" s="1"/>
  <c r="Q69" i="2" s="1"/>
  <c r="J63" i="2"/>
  <c r="J66" i="2" s="1"/>
  <c r="Q75" i="2" l="1"/>
  <c r="O106" i="2"/>
  <c r="P106" i="2" s="1"/>
  <c r="O73" i="2"/>
  <c r="P112" i="2" s="1"/>
  <c r="J65" i="2"/>
  <c r="J67" i="2" s="1"/>
  <c r="J69" i="2" s="1"/>
  <c r="E73" i="2" s="1"/>
  <c r="Q73" i="2" l="1"/>
  <c r="O110" i="2" s="1"/>
  <c r="P110" i="2" s="1"/>
  <c r="J75" i="2"/>
  <c r="O114" i="2"/>
  <c r="Q95" i="2"/>
  <c r="P114" i="2" l="1"/>
  <c r="L96" i="2"/>
  <c r="J71" i="2"/>
  <c r="J73" i="2"/>
  <c r="B74" i="2" s="1"/>
</calcChain>
</file>

<file path=xl/sharedStrings.xml><?xml version="1.0" encoding="utf-8"?>
<sst xmlns="http://schemas.openxmlformats.org/spreadsheetml/2006/main" count="121" uniqueCount="104">
  <si>
    <t>Games On! Partnership Fund</t>
  </si>
  <si>
    <t xml:space="preserve">If you need any further help or advice, please contact your local Sport and Recreation office. </t>
  </si>
  <si>
    <t xml:space="preserve">Office Locations </t>
  </si>
  <si>
    <t xml:space="preserve">Application Planning Tool </t>
  </si>
  <si>
    <t>Please take the time to read the Application Planning Tool prior to completing the Project Budget Sheet as this will assist in guiding your application.</t>
  </si>
  <si>
    <t xml:space="preserve">Website Link </t>
  </si>
  <si>
    <t>All sections in white of the Project Budget Sheet are required to be completed. All other cells are pre-populated.
Cells that turn red or yellow are calling your attention to an error or a missed step. Applicants should review the flagged cell to correct.</t>
  </si>
  <si>
    <t>Section 1: Enter Recipient Details</t>
  </si>
  <si>
    <t>Organisation's Legal Name / Account Name</t>
  </si>
  <si>
    <t>Program Category</t>
  </si>
  <si>
    <t>Partnership Fund</t>
  </si>
  <si>
    <t>Where is the project located (refer to Games On Guidelines - Appendices C, D, E)</t>
  </si>
  <si>
    <t>Remote and Very Remote LGAs</t>
  </si>
  <si>
    <t>Minimum total project cost</t>
  </si>
  <si>
    <t xml:space="preserve"> as per Games On! Guidelines</t>
  </si>
  <si>
    <t>Potential funding available from the department for this project</t>
  </si>
  <si>
    <t>Section 2: Project Budget (cost estimates)</t>
  </si>
  <si>
    <t>Section 3: Contributions</t>
  </si>
  <si>
    <t>Project Items</t>
  </si>
  <si>
    <t>•	Supplier name
•	Source
•	Reference</t>
  </si>
  <si>
    <t>Date of costings</t>
  </si>
  <si>
    <t>3 Quotes OR cost estimate/QS estimate for projects</t>
  </si>
  <si>
    <t>Choose 
only 1
 supplier in each category 
(you must select the Preferred Quote)</t>
  </si>
  <si>
    <t>Club Costing               Preferred project cost 
(GST Excl)</t>
  </si>
  <si>
    <t>Eligible or Ineligible 
(GST excl)
Departmental Use Only</t>
  </si>
  <si>
    <t>Department Costing               Preferred project cost 
(GST Excl)</t>
  </si>
  <si>
    <t>Department Rationale &amp; Notes</t>
  </si>
  <si>
    <t>Examples 
Only</t>
  </si>
  <si>
    <t>Sports Field Lighting</t>
  </si>
  <si>
    <t>e.g. Construction Company A</t>
  </si>
  <si>
    <t>No</t>
  </si>
  <si>
    <t>Comments should include any changes you have made to the applicant's calculations and explanation on any items you have made ineligible.</t>
  </si>
  <si>
    <t>e.g. Construction Company B</t>
  </si>
  <si>
    <t>Preferred Quote</t>
  </si>
  <si>
    <t>e.g. Construction Company C</t>
  </si>
  <si>
    <t>Clubhouse upgrade</t>
  </si>
  <si>
    <t>Yes</t>
  </si>
  <si>
    <t>Jo Bloggs Quantity Surveyor</t>
  </si>
  <si>
    <t>New Changeroom Building</t>
  </si>
  <si>
    <t xml:space="preserve">$-   </t>
  </si>
  <si>
    <t>Comparable Project - ABC Club, Sport Drive, Sportsville</t>
  </si>
  <si>
    <t xml:space="preserve"> $-   </t>
  </si>
  <si>
    <t>ESTIMATED PROJECT COSTS (GST exclusive)</t>
  </si>
  <si>
    <t>ELIGIBLE PROJECT COSTS (GST exclusive)</t>
  </si>
  <si>
    <t>Mandatory Costs</t>
  </si>
  <si>
    <t>Project Manager Fees</t>
  </si>
  <si>
    <t>5% of Estimated Project Costs - mandatory cost</t>
  </si>
  <si>
    <t>Signage Costs</t>
  </si>
  <si>
    <t>Signage costs are fixed at $500 and will be part of your total eligible project costs</t>
  </si>
  <si>
    <t>Escalation</t>
  </si>
  <si>
    <t>5% of Estimated Project Costs (incl PM fees) - mandatory cost</t>
  </si>
  <si>
    <t>Contingency</t>
  </si>
  <si>
    <t>10% of Estimated Project Costs (incl PM fees) - mandatory cost</t>
  </si>
  <si>
    <t xml:space="preserve">Contingency </t>
  </si>
  <si>
    <t>MANDATORY COSTS (GST exclusive)</t>
  </si>
  <si>
    <t>TOTAL ESTIMATED PROJECT COSTS (GST exclusive)</t>
  </si>
  <si>
    <t>TOTAL ELIGIBLE PROJECT COSTS (GST exclusive)</t>
  </si>
  <si>
    <t>APPLICANT'S CO-CONTRIBUTION</t>
  </si>
  <si>
    <t>TOTAL PERCENTAGE APPLICANT CO-CONTRIBUTION</t>
  </si>
  <si>
    <t>APPLICANT'S CONFIRMED CO-CONTRIBUTION</t>
  </si>
  <si>
    <t>TOTAL ESTIMATED PROJECT COST</t>
  </si>
  <si>
    <t>TOTAL AMOUNT REQUESTED FROM DEPARTMENT (C)</t>
  </si>
  <si>
    <t>TOTAL ELIGIBLE PROJECT COST</t>
  </si>
  <si>
    <t xml:space="preserve">TOTAL AMOUNT REQUESTED FROM DEPARTMENT (C) </t>
  </si>
  <si>
    <t>All funds and project costs should be GST exclusive. Recipients that are not registered for GST will be required to meet the GST costs.</t>
  </si>
  <si>
    <t>GST for this project  =</t>
  </si>
  <si>
    <t>Section 4: Confirmed Contributions</t>
  </si>
  <si>
    <t>Source of Funds (select from dropdown)</t>
  </si>
  <si>
    <t>Details (free text)</t>
  </si>
  <si>
    <t>Confirmed Contribution Amount (GST exclusive)</t>
  </si>
  <si>
    <t>TOTAL CONFIRMED FINANCIAL CONTRIBUTION</t>
  </si>
  <si>
    <t>CONTRIBUTION</t>
  </si>
  <si>
    <t>Section 5: Further Commentary</t>
  </si>
  <si>
    <t>Section 6: Summation</t>
  </si>
  <si>
    <t>Question in Online Application Form</t>
  </si>
  <si>
    <t>Figure</t>
  </si>
  <si>
    <t>Message 
(any errors will appear in red)</t>
  </si>
  <si>
    <t>Letter Reference</t>
  </si>
  <si>
    <t>(A)</t>
  </si>
  <si>
    <t>What is the estimated Total Project Cost (GST exclusive) for the proposed project?</t>
  </si>
  <si>
    <t>TOTAL APPLICANT CO-CONTRIBUTION</t>
  </si>
  <si>
    <t>(B)</t>
  </si>
  <si>
    <t>Confirm the co-contribution you are providing for this project (GST exclusive)</t>
  </si>
  <si>
    <t>TOTAL AMOUNT REQUESTED</t>
  </si>
  <si>
    <t>(C)</t>
  </si>
  <si>
    <t>What is the amount you are requesting from the department (GST exclusive) for the proposed project?</t>
  </si>
  <si>
    <t>TOTAL INELIGIBLE PROJECT COSTS</t>
  </si>
  <si>
    <t>(D)</t>
  </si>
  <si>
    <t>What is the total ineligible project costs (GST exclusive) for the proposed project?</t>
  </si>
  <si>
    <t>Client contribution as a percentage</t>
  </si>
  <si>
    <t>Project location</t>
  </si>
  <si>
    <t>Source of Funds</t>
  </si>
  <si>
    <t>Urban or Regional Queensland</t>
  </si>
  <si>
    <t>Organisation's financial contribution (allocated for the project)</t>
  </si>
  <si>
    <t>Loans (provide name of institution/ Qld Treasury Corp Loan etc.)</t>
  </si>
  <si>
    <t>Discrete Communities including the Torres Strait</t>
  </si>
  <si>
    <t>Cash donations - third party contribution</t>
  </si>
  <si>
    <t xml:space="preserve">Local Government grants </t>
  </si>
  <si>
    <t>Commonwealth Government grants</t>
  </si>
  <si>
    <t>Other grants</t>
  </si>
  <si>
    <t xml:space="preserve">Other Queensland Government department's grants e.g. Gambling Community Benefit Fund </t>
  </si>
  <si>
    <r>
      <rPr>
        <b/>
        <sz val="14"/>
        <color theme="0"/>
        <rFont val="Aptos Narrow"/>
        <family val="2"/>
        <scheme val="minor"/>
      </rPr>
      <t>INSTRUCTIONS:</t>
    </r>
    <r>
      <rPr>
        <sz val="14"/>
        <color theme="0"/>
        <rFont val="Aptos Narrow"/>
        <family val="2"/>
        <scheme val="minor"/>
      </rPr>
      <t xml:space="preserve">
- At each line of Project Costs, select whether the item is Eligible (Yes) or Ineligible (No) from the dropdown in column L. Figures will auto calculate in either column M for eligible costs or column P for ineligible costs total will calculatel in section 6 below. 
- Refer to the evidence supplied by the applicant in Enquire (attachments) to determine if the item is eligible or not. 
- Once all Project Costs have been assessed, a set of auto calculation totals will be displayed from Section 6 .. 
- Refer to the Assessment Guide for further information and scenarios to complete the assessment of project costs. </t>
    </r>
  </si>
  <si>
    <t>Games On! Grassroots Infrastructure Program</t>
  </si>
  <si>
    <r>
      <rPr>
        <b/>
        <sz val="12.5"/>
        <color theme="0"/>
        <rFont val="Noto Sans"/>
        <family val="2"/>
      </rPr>
      <t xml:space="preserve">Step 1 </t>
    </r>
    <r>
      <rPr>
        <sz val="12.5"/>
        <color theme="0"/>
        <rFont val="Noto Sans"/>
        <family val="2"/>
      </rPr>
      <t xml:space="preserve">- Enter all project items, supplier name, dates of costing and cost details (GST exclusive) in columns </t>
    </r>
    <r>
      <rPr>
        <sz val="12.5"/>
        <color rgb="FFFFFF00"/>
        <rFont val="Noto Sans"/>
        <family val="2"/>
      </rPr>
      <t xml:space="preserve">B-H </t>
    </r>
    <r>
      <rPr>
        <sz val="12.5"/>
        <color theme="0"/>
        <rFont val="Noto Sans"/>
        <family val="2"/>
      </rPr>
      <t>from available recipient's information. Please ensure that all costs entered are GST exclusive. 
If your comparable quotes or quantity surveyor's estimate includes building contingency, escalation and/or project manager fees, you must reduce these amounts (GST exclusive) from each quote. The project manager fees, escalation and contingency costs will be auto calculated in the cost sheet in rows</t>
    </r>
    <r>
      <rPr>
        <sz val="12.5"/>
        <color rgb="FFFFFF00"/>
        <rFont val="Noto Sans"/>
        <family val="2"/>
      </rPr>
      <t xml:space="preserve"> 63 to 66</t>
    </r>
    <r>
      <rPr>
        <sz val="12.5"/>
        <color theme="0"/>
        <rFont val="Noto Sans"/>
        <family val="2"/>
      </rPr>
      <t xml:space="preserve"> respectively. 
Examples are provided in rows</t>
    </r>
    <r>
      <rPr>
        <sz val="12.5"/>
        <color rgb="FFFFFF00"/>
        <rFont val="Noto Sans"/>
        <family val="2"/>
      </rPr>
      <t xml:space="preserve"> 17-25</t>
    </r>
    <r>
      <rPr>
        <sz val="12.5"/>
        <color theme="0"/>
        <rFont val="Noto Sans"/>
        <family val="2"/>
      </rPr>
      <t xml:space="preserve"> below on how to complete each project lines. Please remember you can only edit white coloured cells in rows </t>
    </r>
    <r>
      <rPr>
        <sz val="12.5"/>
        <color rgb="FFFFFF00"/>
        <rFont val="Noto Sans"/>
        <family val="2"/>
      </rPr>
      <t>26-61</t>
    </r>
    <r>
      <rPr>
        <sz val="12.5"/>
        <color theme="0"/>
        <rFont val="Noto Sans"/>
        <family val="2"/>
      </rPr>
      <t xml:space="preserve">. 
</t>
    </r>
    <r>
      <rPr>
        <b/>
        <sz val="12.5"/>
        <color theme="0"/>
        <rFont val="Noto Sans"/>
        <family val="2"/>
      </rPr>
      <t xml:space="preserve">Step 2 </t>
    </r>
    <r>
      <rPr>
        <sz val="12.5"/>
        <color theme="0"/>
        <rFont val="Noto Sans"/>
        <family val="2"/>
      </rPr>
      <t xml:space="preserve">- Indicate the preferred quote for each project item by selecting the "Preferred Quote" option from the dropdown in </t>
    </r>
    <r>
      <rPr>
        <sz val="12.5"/>
        <color rgb="FFFFFF00"/>
        <rFont val="Noto Sans"/>
        <family val="2"/>
      </rPr>
      <t>column I</t>
    </r>
    <r>
      <rPr>
        <sz val="12.5"/>
        <color theme="0"/>
        <rFont val="Noto Sans"/>
        <family val="2"/>
      </rPr>
      <t xml:space="preserve">. You can only choose 1 preferred quote for each project item. The total of your preferred quote will appear in </t>
    </r>
    <r>
      <rPr>
        <sz val="12.5"/>
        <color rgb="FFFFFF00"/>
        <rFont val="Noto Sans"/>
        <family val="2"/>
      </rPr>
      <t>column J</t>
    </r>
    <r>
      <rPr>
        <sz val="12.5"/>
        <color theme="0"/>
        <rFont val="Noto Sans"/>
        <family val="2"/>
      </rPr>
      <t xml:space="preserve">. If you have selected more than 1 quote, the cells will change colour to red indicating an error has occurred. If no preferred quote has been selected the cells will change colour to yellow to prompt a review of the information.
</t>
    </r>
    <r>
      <rPr>
        <b/>
        <i/>
        <sz val="12.5"/>
        <color theme="0"/>
        <rFont val="Noto Sans"/>
        <family val="2"/>
      </rPr>
      <t>IMPORTANT:</t>
    </r>
    <r>
      <rPr>
        <sz val="12.5"/>
        <color theme="0"/>
        <rFont val="Noto Sans"/>
        <family val="2"/>
      </rPr>
      <t xml:space="preserve">
</t>
    </r>
    <r>
      <rPr>
        <b/>
        <sz val="12.5"/>
        <color theme="0"/>
        <rFont val="Noto Sans"/>
        <family val="2"/>
      </rPr>
      <t xml:space="preserve">Mandatory costs: </t>
    </r>
    <r>
      <rPr>
        <sz val="12.5"/>
        <color theme="0"/>
        <rFont val="Noto Sans"/>
        <family val="2"/>
      </rPr>
      <t xml:space="preserve">
- Project Manager fees will be auto calculated at 5% of eligible project costs in</t>
    </r>
    <r>
      <rPr>
        <sz val="12.5"/>
        <color rgb="FFFFFF00"/>
        <rFont val="Noto Sans"/>
        <family val="2"/>
      </rPr>
      <t xml:space="preserve"> row 63.</t>
    </r>
    <r>
      <rPr>
        <sz val="12.5"/>
        <color theme="0"/>
        <rFont val="Noto Sans"/>
        <family val="2"/>
      </rPr>
      <t xml:space="preserve"> If your quotes include Project Manager fees, you must reduce this amount (GST exclusive) from each quote figure or quantity surveyor's estimate. 
</t>
    </r>
    <r>
      <rPr>
        <b/>
        <sz val="12.5"/>
        <color theme="0"/>
        <rFont val="Noto Sans"/>
        <family val="2"/>
      </rPr>
      <t xml:space="preserve">Other mandatory costs: </t>
    </r>
    <r>
      <rPr>
        <sz val="12.5"/>
        <color theme="0"/>
        <rFont val="Noto Sans"/>
        <family val="2"/>
      </rPr>
      <t xml:space="preserve">
If your quotes or quantity surveyor's estimate includes either signage, escalation or contingency, you must reduce these amounts (GST exclusive) from your figures. These are mandatory costs and will be calculated as below. 
- Signage costs have been set at $500 and will be included as an eligible project cost in </t>
    </r>
    <r>
      <rPr>
        <sz val="12.5"/>
        <color rgb="FFFFFF00"/>
        <rFont val="Noto Sans"/>
        <family val="2"/>
      </rPr>
      <t>row 64</t>
    </r>
    <r>
      <rPr>
        <sz val="12.5"/>
        <color theme="0"/>
        <rFont val="Noto Sans"/>
        <family val="2"/>
      </rPr>
      <t xml:space="preserve">.
- Escalation will be auto calculated at 5% of eligible project costs (including Project Manager fees) in </t>
    </r>
    <r>
      <rPr>
        <sz val="12.5"/>
        <color rgb="FFFFFF00"/>
        <rFont val="Noto Sans"/>
        <family val="2"/>
      </rPr>
      <t>row 65</t>
    </r>
    <r>
      <rPr>
        <sz val="12.5"/>
        <color theme="0"/>
        <rFont val="Noto Sans"/>
        <family val="2"/>
      </rPr>
      <t xml:space="preserve">. 
- Contingency will be auto calculated at 10% of eligible project costs (including Project Manager fees) in </t>
    </r>
    <r>
      <rPr>
        <sz val="12.5"/>
        <color rgb="FFFFFF00"/>
        <rFont val="Noto Sans"/>
        <family val="2"/>
      </rPr>
      <t>row 66</t>
    </r>
    <r>
      <rPr>
        <sz val="12.5"/>
        <color theme="0"/>
        <rFont val="Noto Sans"/>
        <family val="2"/>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</si>
</sst>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quot;$&quot;* #,##0.00_);_(&quot;$&quot;* \(#,##0.00\);_(&quot;$&quot;* &quot;-&quot;??_);_(@_)"/>
    <numFmt numFmtId="165" formatCode="_-&quot;$&quot;* #,##0_-;\-&quot;$&quot;* #,##0_-;_-&quot;$&quot;* &quot;-&quot;??_-;_-@_-"/>
    <numFmt numFmtId="166" formatCode="0.0%"/>
    <numFmt numFmtId="167" formatCode="_(&quot;$&quot;* #,##0_);_(&quot;$&quot;* \(#,##0\);_(&quot;$&quot;* &quot;-&quot;??_);_(@_)"/>
    <numFmt numFmtId="168" formatCode="&quot;$&quot;#,##0.00"/>
    <numFmt numFmtId="169" formatCode="&quot;$&quot;#,##0"/>
  </numFmts>
  <fonts count="56" x14ac:knownFonts="1">
    <font>
      <sz val="11"/>
      <color theme="1"/>
      <name val="Aptos Narrow"/>
      <family val="2"/>
      <scheme val="minor"/>
    </font>
    <font>
      <sz val="11"/>
      <color theme="1"/>
      <name val="Aptos Narrow"/>
      <family val="2"/>
      <scheme val="minor"/>
    </font>
    <font>
      <sz val="11"/>
      <color rgb="FF006100"/>
      <name val="Aptos Narrow"/>
      <family val="2"/>
      <scheme val="minor"/>
    </font>
    <font>
      <u/>
      <sz val="11"/>
      <color theme="10"/>
      <name val="Aptos Narrow"/>
      <family val="2"/>
      <scheme val="minor"/>
    </font>
    <font>
      <b/>
      <sz val="20"/>
      <color rgb="FF05325F"/>
      <name val="Noto Sans Black"/>
      <family val="2"/>
    </font>
    <font>
      <sz val="10.5"/>
      <color theme="1"/>
      <name val="Noto Sans"/>
      <family val="2"/>
    </font>
    <font>
      <b/>
      <sz val="14"/>
      <color rgb="FF005EB8"/>
      <name val="Noto Sans"/>
      <family val="2"/>
    </font>
    <font>
      <sz val="10.5"/>
      <color rgb="FF000000"/>
      <name val="Noto Sans"/>
      <family val="2"/>
    </font>
    <font>
      <sz val="14"/>
      <color theme="1"/>
      <name val="Noto Sans Black"/>
      <family val="2"/>
    </font>
    <font>
      <sz val="11"/>
      <color theme="1"/>
      <name val="Noto Sans"/>
      <family val="2"/>
    </font>
    <font>
      <b/>
      <sz val="65"/>
      <color theme="0"/>
      <name val="Noto Sans"/>
      <family val="2"/>
    </font>
    <font>
      <b/>
      <sz val="18"/>
      <color theme="0"/>
      <name val="Noto Sans"/>
      <family val="2"/>
    </font>
    <font>
      <sz val="14"/>
      <color theme="1"/>
      <name val="Noto Sans"/>
      <family val="2"/>
    </font>
    <font>
      <sz val="11"/>
      <color theme="0"/>
      <name val="Noto Sans"/>
      <family val="2"/>
    </font>
    <font>
      <b/>
      <sz val="14"/>
      <color theme="0"/>
      <name val="Noto Sans"/>
      <family val="2"/>
    </font>
    <font>
      <b/>
      <sz val="16"/>
      <color theme="1"/>
      <name val="Noto Sans"/>
      <family val="2"/>
    </font>
    <font>
      <b/>
      <sz val="14"/>
      <color theme="1"/>
      <name val="Noto Sans"/>
      <family val="2"/>
    </font>
    <font>
      <sz val="16"/>
      <color theme="1"/>
      <name val="Noto Sans"/>
      <family val="2"/>
    </font>
    <font>
      <b/>
      <sz val="16"/>
      <color theme="0"/>
      <name val="Noto Sans"/>
      <family val="2"/>
    </font>
    <font>
      <sz val="12.5"/>
      <color theme="0"/>
      <name val="Noto Sans"/>
      <family val="2"/>
    </font>
    <font>
      <b/>
      <sz val="12.5"/>
      <color theme="0"/>
      <name val="Noto Sans"/>
      <family val="2"/>
    </font>
    <font>
      <b/>
      <i/>
      <sz val="12.5"/>
      <color theme="0"/>
      <name val="Noto Sans"/>
      <family val="2"/>
    </font>
    <font>
      <b/>
      <sz val="12"/>
      <color theme="0"/>
      <name val="Noto Sans"/>
      <family val="2"/>
    </font>
    <font>
      <b/>
      <i/>
      <sz val="16"/>
      <color theme="1"/>
      <name val="Noto Sans"/>
      <family val="2"/>
    </font>
    <font>
      <b/>
      <i/>
      <sz val="12"/>
      <color rgb="FF000000"/>
      <name val="Noto Sans"/>
      <family val="2"/>
    </font>
    <font>
      <i/>
      <sz val="12"/>
      <color theme="1"/>
      <name val="Noto Sans"/>
      <family val="2"/>
    </font>
    <font>
      <b/>
      <i/>
      <sz val="12"/>
      <color rgb="FF002060"/>
      <name val="Noto Sans"/>
      <family val="2"/>
    </font>
    <font>
      <sz val="12"/>
      <color theme="1"/>
      <name val="Noto Sans"/>
      <family val="2"/>
    </font>
    <font>
      <i/>
      <sz val="12"/>
      <color rgb="FF000000"/>
      <name val="Noto Sans"/>
      <family val="2"/>
    </font>
    <font>
      <b/>
      <sz val="12"/>
      <name val="Noto Sans"/>
      <family val="2"/>
    </font>
    <font>
      <sz val="12"/>
      <name val="Noto Sans"/>
      <family val="2"/>
    </font>
    <font>
      <b/>
      <sz val="18"/>
      <name val="Noto Sans"/>
      <family val="2"/>
    </font>
    <font>
      <b/>
      <i/>
      <sz val="11"/>
      <color theme="1"/>
      <name val="Noto Sans"/>
      <family val="2"/>
    </font>
    <font>
      <b/>
      <sz val="12.5"/>
      <color rgb="FF000000"/>
      <name val="Noto Sans"/>
      <family val="2"/>
    </font>
    <font>
      <b/>
      <i/>
      <sz val="12.5"/>
      <color rgb="FF000000"/>
      <name val="Noto Sans"/>
      <family val="2"/>
    </font>
    <font>
      <b/>
      <i/>
      <sz val="12.5"/>
      <name val="Noto Sans"/>
      <family val="2"/>
    </font>
    <font>
      <b/>
      <sz val="18"/>
      <color rgb="FF006100"/>
      <name val="Noto Sans"/>
      <family val="2"/>
    </font>
    <font>
      <b/>
      <sz val="22"/>
      <color theme="3" tint="9.9978637043366805E-2"/>
      <name val="Noto Sans"/>
      <family val="2"/>
    </font>
    <font>
      <b/>
      <sz val="18"/>
      <color theme="3" tint="9.9978637043366805E-2"/>
      <name val="Noto Sans"/>
      <family val="2"/>
    </font>
    <font>
      <b/>
      <sz val="11"/>
      <color rgb="FFC00000"/>
      <name val="Noto Sans"/>
      <family val="2"/>
    </font>
    <font>
      <b/>
      <sz val="12"/>
      <color theme="1"/>
      <name val="Noto Sans"/>
      <family val="2"/>
    </font>
    <font>
      <sz val="14"/>
      <color theme="0"/>
      <name val="Aptos Narrow"/>
      <family val="2"/>
      <scheme val="minor"/>
    </font>
    <font>
      <b/>
      <sz val="14"/>
      <color theme="0"/>
      <name val="Aptos Narrow"/>
      <family val="2"/>
      <scheme val="minor"/>
    </font>
    <font>
      <b/>
      <sz val="14"/>
      <color rgb="FF006100"/>
      <name val="Noto Sans"/>
      <family val="2"/>
    </font>
    <font>
      <sz val="11"/>
      <color rgb="FF006100"/>
      <name val="Noto Sans"/>
      <family val="2"/>
    </font>
    <font>
      <b/>
      <sz val="14"/>
      <color rgb="FF00B050"/>
      <name val="Noto Sans"/>
      <family val="2"/>
    </font>
    <font>
      <b/>
      <sz val="18"/>
      <color theme="1"/>
      <name val="Noto Sans"/>
      <family val="2"/>
    </font>
    <font>
      <b/>
      <sz val="20"/>
      <color theme="1"/>
      <name val="Noto Sans"/>
      <family val="2"/>
    </font>
    <font>
      <b/>
      <sz val="16"/>
      <name val="Noto Sans"/>
      <family val="2"/>
    </font>
    <font>
      <i/>
      <sz val="16"/>
      <name val="Noto Sans"/>
      <family val="2"/>
    </font>
    <font>
      <b/>
      <sz val="12.5"/>
      <color theme="1"/>
      <name val="Noto Sans"/>
      <family val="2"/>
    </font>
    <font>
      <b/>
      <sz val="16"/>
      <color rgb="FF00B050"/>
      <name val="Noto Sans"/>
      <family val="2"/>
    </font>
    <font>
      <b/>
      <i/>
      <u/>
      <sz val="11"/>
      <color rgb="FF002060"/>
      <name val="Aptos Narrow"/>
      <family val="2"/>
      <scheme val="minor"/>
    </font>
    <font>
      <sz val="12"/>
      <color rgb="FF002060"/>
      <name val="Noto Sans"/>
      <family val="2"/>
    </font>
    <font>
      <sz val="12.5"/>
      <color rgb="FFFFFF00"/>
      <name val="Noto Sans"/>
      <family val="2"/>
    </font>
    <font>
      <b/>
      <u/>
      <sz val="11"/>
      <color theme="10"/>
      <name val="Aptos Narrow"/>
      <family val="2"/>
      <scheme val="minor"/>
    </font>
  </fonts>
  <fills count="23">
    <fill>
      <patternFill patternType="none"/>
    </fill>
    <fill>
      <patternFill patternType="gray125"/>
    </fill>
    <fill>
      <patternFill patternType="solid">
        <fgColor rgb="FFC6EFCE"/>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tint="0.59999389629810485"/>
        <bgColor indexed="65"/>
      </patternFill>
    </fill>
    <fill>
      <patternFill patternType="solid">
        <fgColor rgb="FF005EB8"/>
        <bgColor indexed="64"/>
      </patternFill>
    </fill>
    <fill>
      <patternFill patternType="solid">
        <fgColor theme="3" tint="9.9978637043366805E-2"/>
        <bgColor auto="1"/>
      </patternFill>
    </fill>
    <fill>
      <patternFill patternType="solid">
        <fgColor rgb="FFDAE9F8"/>
        <bgColor indexed="64"/>
      </patternFill>
    </fill>
    <fill>
      <patternFill patternType="solid">
        <fgColor theme="3" tint="9.9978637043366805E-2"/>
        <bgColor indexed="64"/>
      </patternFill>
    </fill>
    <fill>
      <patternFill patternType="solid">
        <fgColor rgb="FF005EB8"/>
        <bgColor auto="1"/>
      </patternFill>
    </fill>
    <fill>
      <patternFill patternType="solid">
        <fgColor rgb="FFDBDBDB"/>
        <bgColor indexed="64"/>
      </patternFill>
    </fill>
    <fill>
      <patternFill patternType="solid">
        <fgColor rgb="FFDBDBDB"/>
        <bgColor rgb="FF000000"/>
      </patternFill>
    </fill>
    <fill>
      <patternFill patternType="solid">
        <fgColor theme="0"/>
        <bgColor indexed="64"/>
      </patternFill>
    </fill>
    <fill>
      <patternFill patternType="solid">
        <fgColor theme="3" tint="0.89999084444715716"/>
        <bgColor indexed="64"/>
      </patternFill>
    </fill>
    <fill>
      <patternFill patternType="solid">
        <fgColor theme="8" tint="0.59999389629810485"/>
        <bgColor indexed="64"/>
      </patternFill>
    </fill>
    <fill>
      <patternFill patternType="solid">
        <fgColor rgb="FFC6EFCE"/>
        <bgColor indexed="64"/>
      </patternFill>
    </fill>
    <fill>
      <patternFill patternType="solid">
        <fgColor theme="4" tint="-0.249977111117893"/>
        <bgColor indexed="64"/>
      </patternFill>
    </fill>
    <fill>
      <patternFill patternType="solid">
        <fgColor theme="0" tint="-0.14999847407452621"/>
        <bgColor indexed="64"/>
      </patternFill>
    </fill>
    <fill>
      <patternFill patternType="solid">
        <fgColor rgb="FFCAEDFB"/>
        <bgColor indexed="64"/>
      </patternFill>
    </fill>
    <fill>
      <patternFill patternType="solid">
        <fgColor rgb="FF153D64"/>
        <bgColor indexed="64"/>
      </patternFill>
    </fill>
    <fill>
      <patternFill patternType="solid">
        <fgColor rgb="FFECF4FA"/>
        <bgColor indexed="64"/>
      </patternFill>
    </fill>
    <fill>
      <patternFill patternType="solid">
        <fgColor rgb="FF153D64"/>
        <bgColor auto="1"/>
      </patternFill>
    </fill>
  </fills>
  <borders count="42">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right style="medium">
        <color indexed="64"/>
      </right>
      <top style="medium">
        <color indexed="64"/>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medium">
        <color indexed="64"/>
      </right>
      <top style="thin">
        <color indexed="64"/>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s>
  <cellStyleXfs count="8">
    <xf numFmtId="0" fontId="0" fillId="0" borderId="0"/>
    <xf numFmtId="9" fontId="1"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3" fillId="0" borderId="0" applyNumberFormat="0" applyFill="0" applyBorder="0" applyAlignment="0" applyProtection="0"/>
    <xf numFmtId="164" fontId="1" fillId="0" borderId="0" applyFont="0" applyFill="0" applyBorder="0" applyAlignment="0" applyProtection="0"/>
  </cellStyleXfs>
  <cellXfs count="312">
    <xf numFmtId="0" fontId="0" fillId="0" borderId="0" xfId="0"/>
    <xf numFmtId="0" fontId="9" fillId="6" borderId="1" xfId="0" applyFont="1" applyFill="1" applyBorder="1" applyAlignment="1">
      <alignment vertical="center"/>
    </xf>
    <xf numFmtId="0" fontId="10" fillId="6" borderId="2" xfId="0" applyFont="1" applyFill="1" applyBorder="1" applyAlignment="1">
      <alignment vertical="center"/>
    </xf>
    <xf numFmtId="0" fontId="11" fillId="7" borderId="1" xfId="0" applyFont="1" applyFill="1" applyBorder="1" applyAlignment="1">
      <alignment horizontal="center" vertical="center"/>
    </xf>
    <xf numFmtId="0" fontId="12" fillId="6" borderId="3" xfId="0" applyFont="1" applyFill="1" applyBorder="1" applyAlignment="1">
      <alignment vertical="center"/>
    </xf>
    <xf numFmtId="0" fontId="13" fillId="6" borderId="0" xfId="0" applyFont="1" applyFill="1" applyAlignment="1">
      <alignment vertical="center"/>
    </xf>
    <xf numFmtId="0" fontId="9" fillId="6" borderId="0" xfId="0" applyFont="1" applyFill="1" applyAlignment="1">
      <alignment vertical="center"/>
    </xf>
    <xf numFmtId="0" fontId="12" fillId="6" borderId="4" xfId="0" applyFont="1" applyFill="1" applyBorder="1" applyAlignment="1">
      <alignment vertical="center"/>
    </xf>
    <xf numFmtId="0" fontId="14" fillId="6" borderId="0" xfId="0" applyFont="1" applyFill="1" applyAlignment="1">
      <alignment vertical="center"/>
    </xf>
    <xf numFmtId="0" fontId="12" fillId="6" borderId="0" xfId="0" applyFont="1" applyFill="1" applyAlignment="1">
      <alignment vertical="center"/>
    </xf>
    <xf numFmtId="0" fontId="9" fillId="6" borderId="0" xfId="0" applyFont="1" applyFill="1" applyAlignment="1">
      <alignment horizontal="center" vertical="center"/>
    </xf>
    <xf numFmtId="0" fontId="16" fillId="6" borderId="0" xfId="0" applyFont="1" applyFill="1" applyAlignment="1">
      <alignment vertical="center"/>
    </xf>
    <xf numFmtId="0" fontId="15" fillId="6" borderId="0" xfId="0" applyFont="1" applyFill="1" applyAlignment="1">
      <alignment horizontal="left" vertical="center"/>
    </xf>
    <xf numFmtId="0" fontId="15" fillId="6" borderId="0" xfId="0" applyFont="1" applyFill="1" applyAlignment="1">
      <alignment horizontal="center" vertical="center" wrapText="1"/>
    </xf>
    <xf numFmtId="0" fontId="17" fillId="6" borderId="0" xfId="0" applyFont="1" applyFill="1" applyAlignment="1">
      <alignment vertical="center"/>
    </xf>
    <xf numFmtId="0" fontId="15" fillId="6" borderId="0" xfId="0" applyFont="1" applyFill="1" applyAlignment="1">
      <alignment horizontal="center" vertical="center"/>
    </xf>
    <xf numFmtId="168" fontId="18" fillId="9" borderId="0" xfId="7" applyNumberFormat="1" applyFont="1" applyFill="1" applyBorder="1" applyAlignment="1" applyProtection="1">
      <alignment horizontal="center" vertical="center"/>
    </xf>
    <xf numFmtId="0" fontId="12" fillId="6" borderId="6" xfId="0" applyFont="1" applyFill="1" applyBorder="1" applyAlignment="1">
      <alignment vertical="center"/>
    </xf>
    <xf numFmtId="0" fontId="9" fillId="6" borderId="7" xfId="0" applyFont="1" applyFill="1" applyBorder="1" applyAlignment="1">
      <alignment vertical="center"/>
    </xf>
    <xf numFmtId="0" fontId="22" fillId="10" borderId="6"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9" xfId="0" applyFont="1" applyFill="1" applyBorder="1" applyAlignment="1">
      <alignment horizontal="center" vertical="center" wrapText="1"/>
    </xf>
    <xf numFmtId="0" fontId="14" fillId="6" borderId="9" xfId="5" applyFont="1" applyFill="1" applyBorder="1" applyAlignment="1" applyProtection="1">
      <alignment horizontal="center" vertical="center" wrapText="1"/>
    </xf>
    <xf numFmtId="0" fontId="43" fillId="2" borderId="6" xfId="2" applyFont="1" applyBorder="1" applyAlignment="1" applyProtection="1">
      <alignment horizontal="center" vertical="center" wrapText="1"/>
    </xf>
    <xf numFmtId="0" fontId="43" fillId="2" borderId="9" xfId="2" applyFont="1" applyBorder="1" applyAlignment="1" applyProtection="1">
      <alignment horizontal="center" vertical="center" wrapText="1"/>
    </xf>
    <xf numFmtId="14" fontId="25" fillId="11" borderId="13" xfId="0" applyNumberFormat="1" applyFont="1" applyFill="1" applyBorder="1" applyAlignment="1">
      <alignment horizontal="center" vertical="center" wrapText="1"/>
    </xf>
    <xf numFmtId="165" fontId="25" fillId="11" borderId="14" xfId="7" applyNumberFormat="1" applyFont="1" applyFill="1" applyBorder="1" applyAlignment="1" applyProtection="1">
      <alignment vertical="center"/>
    </xf>
    <xf numFmtId="0" fontId="26" fillId="11" borderId="12" xfId="7" applyNumberFormat="1" applyFont="1" applyFill="1" applyBorder="1" applyAlignment="1" applyProtection="1">
      <alignment horizontal="center" vertical="center"/>
    </xf>
    <xf numFmtId="0" fontId="25" fillId="11" borderId="17" xfId="0" applyFont="1" applyFill="1" applyBorder="1" applyAlignment="1">
      <alignment horizontal="center" vertical="center" wrapText="1"/>
    </xf>
    <xf numFmtId="165" fontId="25" fillId="11" borderId="18" xfId="7" applyNumberFormat="1" applyFont="1" applyFill="1" applyBorder="1" applyAlignment="1" applyProtection="1">
      <alignment vertical="center"/>
    </xf>
    <xf numFmtId="0" fontId="26" fillId="11" borderId="16" xfId="7" applyNumberFormat="1" applyFont="1" applyFill="1" applyBorder="1" applyAlignment="1" applyProtection="1">
      <alignment horizontal="center" vertical="center"/>
    </xf>
    <xf numFmtId="0" fontId="25" fillId="11" borderId="21" xfId="0" applyFont="1" applyFill="1" applyBorder="1" applyAlignment="1">
      <alignment horizontal="center" vertical="center" wrapText="1"/>
    </xf>
    <xf numFmtId="165" fontId="25" fillId="11" borderId="22" xfId="7" applyNumberFormat="1" applyFont="1" applyFill="1" applyBorder="1" applyAlignment="1" applyProtection="1">
      <alignment vertical="center"/>
    </xf>
    <xf numFmtId="0" fontId="26" fillId="11" borderId="20" xfId="7" applyNumberFormat="1" applyFont="1" applyFill="1" applyBorder="1" applyAlignment="1" applyProtection="1">
      <alignment horizontal="center" vertical="center"/>
    </xf>
    <xf numFmtId="0" fontId="28" fillId="11" borderId="13" xfId="0" applyFont="1" applyFill="1" applyBorder="1" applyAlignment="1">
      <alignment horizontal="center" vertical="center" wrapText="1"/>
    </xf>
    <xf numFmtId="0" fontId="28" fillId="11" borderId="21" xfId="0" applyFont="1" applyFill="1" applyBorder="1" applyAlignment="1">
      <alignment horizontal="center" vertical="center" wrapText="1"/>
    </xf>
    <xf numFmtId="0" fontId="28" fillId="12" borderId="14" xfId="0" applyFont="1" applyFill="1" applyBorder="1" applyAlignment="1">
      <alignment vertical="center"/>
    </xf>
    <xf numFmtId="0" fontId="28" fillId="12" borderId="22" xfId="0" applyFont="1" applyFill="1" applyBorder="1" applyAlignment="1">
      <alignment vertical="center"/>
    </xf>
    <xf numFmtId="0" fontId="9" fillId="6" borderId="4" xfId="0" applyFont="1" applyFill="1" applyBorder="1" applyAlignment="1">
      <alignment vertical="center"/>
    </xf>
    <xf numFmtId="165" fontId="31" fillId="15" borderId="36" xfId="0" applyNumberFormat="1" applyFont="1" applyFill="1" applyBorder="1" applyAlignment="1">
      <alignment vertical="center"/>
    </xf>
    <xf numFmtId="0" fontId="31" fillId="15" borderId="1" xfId="0" applyFont="1" applyFill="1" applyBorder="1" applyAlignment="1">
      <alignment vertical="center"/>
    </xf>
    <xf numFmtId="0" fontId="31" fillId="15" borderId="2" xfId="0" applyFont="1" applyFill="1" applyBorder="1" applyAlignment="1">
      <alignment vertical="center"/>
    </xf>
    <xf numFmtId="165" fontId="31" fillId="15" borderId="36" xfId="0" applyNumberFormat="1" applyFont="1" applyFill="1" applyBorder="1" applyAlignment="1">
      <alignment horizontal="center" vertical="center"/>
    </xf>
    <xf numFmtId="165" fontId="15" fillId="16" borderId="36" xfId="7" applyNumberFormat="1" applyFont="1" applyFill="1" applyBorder="1" applyAlignment="1" applyProtection="1">
      <alignment vertical="center" wrapText="1"/>
    </xf>
    <xf numFmtId="165" fontId="15" fillId="16" borderId="36" xfId="7" applyNumberFormat="1" applyFont="1" applyFill="1" applyBorder="1" applyAlignment="1" applyProtection="1">
      <alignment horizontal="center" vertical="center" wrapText="1"/>
    </xf>
    <xf numFmtId="0" fontId="9" fillId="6" borderId="37" xfId="0" applyFont="1" applyFill="1" applyBorder="1" applyAlignment="1">
      <alignment vertical="center"/>
    </xf>
    <xf numFmtId="165" fontId="36" fillId="2" borderId="36" xfId="2" applyNumberFormat="1" applyFont="1" applyBorder="1" applyAlignment="1" applyProtection="1">
      <alignment vertical="center"/>
    </xf>
    <xf numFmtId="165" fontId="36" fillId="2" borderId="36" xfId="2" applyNumberFormat="1" applyFont="1" applyBorder="1" applyAlignment="1" applyProtection="1">
      <alignment horizontal="center" vertical="center"/>
    </xf>
    <xf numFmtId="0" fontId="9" fillId="6" borderId="2" xfId="0" applyFont="1" applyFill="1" applyBorder="1" applyAlignment="1">
      <alignment vertical="center"/>
    </xf>
    <xf numFmtId="165" fontId="31" fillId="2" borderId="36" xfId="2" applyNumberFormat="1" applyFont="1" applyBorder="1" applyAlignment="1" applyProtection="1">
      <alignment vertical="center"/>
    </xf>
    <xf numFmtId="165" fontId="37" fillId="19" borderId="36" xfId="7" applyNumberFormat="1" applyFont="1" applyFill="1" applyBorder="1" applyAlignment="1" applyProtection="1">
      <alignment vertical="center"/>
    </xf>
    <xf numFmtId="166" fontId="38" fillId="19" borderId="36" xfId="7" applyNumberFormat="1" applyFont="1" applyFill="1" applyBorder="1" applyAlignment="1" applyProtection="1">
      <alignment vertical="center"/>
    </xf>
    <xf numFmtId="167" fontId="15" fillId="18" borderId="36" xfId="7" applyNumberFormat="1" applyFont="1" applyFill="1" applyBorder="1" applyAlignment="1" applyProtection="1">
      <alignment horizontal="center" vertical="center" wrapText="1"/>
    </xf>
    <xf numFmtId="0" fontId="9" fillId="6" borderId="37" xfId="0" applyFont="1" applyFill="1" applyBorder="1" applyAlignment="1">
      <alignment vertical="center" wrapText="1"/>
    </xf>
    <xf numFmtId="0" fontId="9" fillId="6" borderId="0" xfId="0" applyFont="1" applyFill="1" applyAlignment="1">
      <alignment horizontal="center" vertical="center" wrapText="1"/>
    </xf>
    <xf numFmtId="0" fontId="9" fillId="6" borderId="2" xfId="0" applyFont="1" applyFill="1" applyBorder="1" applyAlignment="1">
      <alignment horizontal="center" vertical="center" wrapText="1"/>
    </xf>
    <xf numFmtId="0" fontId="39" fillId="6" borderId="4" xfId="0" applyFont="1" applyFill="1" applyBorder="1" applyAlignment="1">
      <alignment vertical="center"/>
    </xf>
    <xf numFmtId="167" fontId="16" fillId="18" borderId="36" xfId="7" applyNumberFormat="1" applyFont="1" applyFill="1" applyBorder="1" applyAlignment="1" applyProtection="1">
      <alignment vertical="center"/>
    </xf>
    <xf numFmtId="167" fontId="16" fillId="18" borderId="5" xfId="7" applyNumberFormat="1" applyFont="1" applyFill="1" applyBorder="1" applyAlignment="1" applyProtection="1">
      <alignment horizontal="right" vertical="center"/>
    </xf>
    <xf numFmtId="0" fontId="9" fillId="6" borderId="10" xfId="0" applyFont="1" applyFill="1" applyBorder="1" applyAlignment="1">
      <alignment vertical="center"/>
    </xf>
    <xf numFmtId="0" fontId="16" fillId="6" borderId="2" xfId="0" applyFont="1" applyFill="1" applyBorder="1" applyAlignment="1">
      <alignment vertical="center" wrapText="1"/>
    </xf>
    <xf numFmtId="0" fontId="14" fillId="20" borderId="1" xfId="0" applyFont="1" applyFill="1" applyBorder="1" applyAlignment="1">
      <alignment horizontal="center" vertical="center" wrapText="1"/>
    </xf>
    <xf numFmtId="0" fontId="14" fillId="20" borderId="36" xfId="0" applyFont="1" applyFill="1" applyBorder="1" applyAlignment="1">
      <alignment horizontal="center" vertical="center" wrapText="1"/>
    </xf>
    <xf numFmtId="167" fontId="15" fillId="15" borderId="36" xfId="0" applyNumberFormat="1" applyFont="1" applyFill="1" applyBorder="1" applyAlignment="1">
      <alignment horizontal="center" vertical="center"/>
    </xf>
    <xf numFmtId="167" fontId="46" fillId="15" borderId="1" xfId="7" applyNumberFormat="1" applyFont="1" applyFill="1" applyBorder="1" applyAlignment="1" applyProtection="1">
      <alignment horizontal="center" vertical="center"/>
    </xf>
    <xf numFmtId="166" fontId="46" fillId="15" borderId="36" xfId="1" quotePrefix="1" applyNumberFormat="1" applyFont="1" applyFill="1" applyBorder="1" applyAlignment="1" applyProtection="1">
      <alignment horizontal="center" vertical="center"/>
    </xf>
    <xf numFmtId="0" fontId="18" fillId="22" borderId="36" xfId="0" applyFont="1" applyFill="1" applyBorder="1" applyAlignment="1">
      <alignment horizontal="center" vertical="center"/>
    </xf>
    <xf numFmtId="0" fontId="18" fillId="22" borderId="36" xfId="0" applyFont="1" applyFill="1" applyBorder="1" applyAlignment="1">
      <alignment horizontal="center" vertical="center" wrapText="1"/>
    </xf>
    <xf numFmtId="14" fontId="29" fillId="13" borderId="13" xfId="0" applyNumberFormat="1" applyFont="1" applyFill="1" applyBorder="1" applyAlignment="1" applyProtection="1">
      <alignment horizontal="center" vertical="center" wrapText="1"/>
      <protection locked="0"/>
    </xf>
    <xf numFmtId="165" fontId="30" fillId="13" borderId="14" xfId="7" applyNumberFormat="1" applyFont="1" applyFill="1" applyBorder="1" applyAlignment="1" applyProtection="1">
      <alignment vertical="center"/>
      <protection locked="0"/>
    </xf>
    <xf numFmtId="0" fontId="29" fillId="0" borderId="12" xfId="7" applyNumberFormat="1" applyFont="1" applyFill="1" applyBorder="1" applyAlignment="1" applyProtection="1">
      <alignment horizontal="center" vertical="center"/>
      <protection locked="0"/>
    </xf>
    <xf numFmtId="14" fontId="29" fillId="13" borderId="17" xfId="0" applyNumberFormat="1" applyFont="1" applyFill="1" applyBorder="1" applyAlignment="1" applyProtection="1">
      <alignment horizontal="center" vertical="center" wrapText="1"/>
      <protection locked="0"/>
    </xf>
    <xf numFmtId="165" fontId="30" fillId="13" borderId="18" xfId="7" applyNumberFormat="1" applyFont="1" applyFill="1" applyBorder="1" applyAlignment="1" applyProtection="1">
      <alignment vertical="center"/>
      <protection locked="0"/>
    </xf>
    <xf numFmtId="0" fontId="29" fillId="0" borderId="16" xfId="7" applyNumberFormat="1" applyFont="1" applyFill="1" applyBorder="1" applyAlignment="1" applyProtection="1">
      <alignment horizontal="center" vertical="center"/>
      <protection locked="0"/>
    </xf>
    <xf numFmtId="14" fontId="29" fillId="13" borderId="21" xfId="0" applyNumberFormat="1" applyFont="1" applyFill="1" applyBorder="1" applyAlignment="1" applyProtection="1">
      <alignment horizontal="center" vertical="center" wrapText="1"/>
      <protection locked="0"/>
    </xf>
    <xf numFmtId="165" fontId="30" fillId="13" borderId="22" xfId="7" applyNumberFormat="1" applyFont="1" applyFill="1" applyBorder="1" applyAlignment="1" applyProtection="1">
      <alignment vertical="center"/>
      <protection locked="0"/>
    </xf>
    <xf numFmtId="0" fontId="29" fillId="0" borderId="20" xfId="7" applyNumberFormat="1" applyFont="1" applyFill="1" applyBorder="1" applyAlignment="1" applyProtection="1">
      <alignment horizontal="center" vertical="center"/>
      <protection locked="0"/>
    </xf>
    <xf numFmtId="0" fontId="29" fillId="0" borderId="40" xfId="7" applyNumberFormat="1" applyFont="1" applyFill="1" applyBorder="1" applyAlignment="1" applyProtection="1">
      <alignment horizontal="center" vertical="center"/>
      <protection locked="0"/>
    </xf>
    <xf numFmtId="0" fontId="29" fillId="0" borderId="39" xfId="7" applyNumberFormat="1" applyFont="1" applyFill="1" applyBorder="1" applyAlignment="1" applyProtection="1">
      <alignment horizontal="center" vertical="center"/>
      <protection locked="0"/>
    </xf>
    <xf numFmtId="0" fontId="29" fillId="0" borderId="41" xfId="7" applyNumberFormat="1" applyFont="1" applyFill="1" applyBorder="1" applyAlignment="1" applyProtection="1">
      <alignment horizontal="center" vertical="center"/>
      <protection locked="0"/>
    </xf>
    <xf numFmtId="14" fontId="29" fillId="13" borderId="34" xfId="0" applyNumberFormat="1" applyFont="1" applyFill="1" applyBorder="1" applyAlignment="1" applyProtection="1">
      <alignment horizontal="center" vertical="center" wrapText="1"/>
      <protection locked="0"/>
    </xf>
    <xf numFmtId="165" fontId="30" fillId="13" borderId="35" xfId="7" applyNumberFormat="1" applyFont="1" applyFill="1" applyBorder="1" applyAlignment="1" applyProtection="1">
      <alignment vertical="center"/>
      <protection locked="0"/>
    </xf>
    <xf numFmtId="0" fontId="29" fillId="0" borderId="33" xfId="7" applyNumberFormat="1" applyFont="1" applyFill="1" applyBorder="1" applyAlignment="1" applyProtection="1">
      <alignment horizontal="center" vertical="center"/>
      <protection locked="0"/>
    </xf>
    <xf numFmtId="0" fontId="27" fillId="0" borderId="27" xfId="0" applyFont="1" applyBorder="1" applyAlignment="1" applyProtection="1">
      <alignment horizontal="center" vertical="center" wrapText="1"/>
      <protection locked="0"/>
    </xf>
    <xf numFmtId="167" fontId="27" fillId="0" borderId="13" xfId="7" applyNumberFormat="1" applyFont="1" applyBorder="1" applyAlignment="1" applyProtection="1">
      <alignment horizontal="center" vertical="center"/>
      <protection locked="0"/>
    </xf>
    <xf numFmtId="167" fontId="27" fillId="0" borderId="30" xfId="7" applyNumberFormat="1" applyFont="1" applyBorder="1" applyAlignment="1" applyProtection="1">
      <alignment horizontal="center" vertical="center"/>
      <protection locked="0"/>
    </xf>
    <xf numFmtId="167" fontId="27" fillId="0" borderId="17" xfId="7" applyNumberFormat="1" applyFont="1" applyBorder="1" applyAlignment="1" applyProtection="1">
      <alignment horizontal="center" vertical="center"/>
      <protection locked="0"/>
    </xf>
    <xf numFmtId="167" fontId="27" fillId="0" borderId="17" xfId="7" applyNumberFormat="1" applyFont="1" applyBorder="1" applyAlignment="1" applyProtection="1">
      <alignment horizontal="right" vertical="center"/>
      <protection locked="0"/>
    </xf>
    <xf numFmtId="167" fontId="27" fillId="0" borderId="31" xfId="7" applyNumberFormat="1" applyFont="1" applyBorder="1" applyAlignment="1" applyProtection="1">
      <alignment horizontal="center" vertical="center"/>
      <protection locked="0"/>
    </xf>
    <xf numFmtId="167" fontId="27" fillId="0" borderId="21" xfId="7" applyNumberFormat="1" applyFont="1" applyBorder="1" applyAlignment="1" applyProtection="1">
      <alignment horizontal="center" vertical="center"/>
      <protection locked="0"/>
    </xf>
    <xf numFmtId="169" fontId="18" fillId="9" borderId="0" xfId="0" applyNumberFormat="1" applyFont="1" applyFill="1" applyAlignment="1">
      <alignment horizontal="center" vertical="center"/>
    </xf>
    <xf numFmtId="0" fontId="11" fillId="6" borderId="2" xfId="0" applyFont="1" applyFill="1" applyBorder="1" applyAlignment="1">
      <alignment horizontal="center" vertical="center" wrapText="1"/>
    </xf>
    <xf numFmtId="0" fontId="14" fillId="6" borderId="0" xfId="0" applyFont="1" applyFill="1" applyAlignment="1">
      <alignment horizontal="left" vertical="center"/>
    </xf>
    <xf numFmtId="0" fontId="18" fillId="6" borderId="0" xfId="0" applyFont="1" applyFill="1" applyAlignment="1">
      <alignment horizontal="left" vertical="center"/>
    </xf>
    <xf numFmtId="0" fontId="11" fillId="7" borderId="2" xfId="0" applyFont="1" applyFill="1" applyBorder="1" applyAlignment="1">
      <alignment horizontal="left" vertical="center" wrapText="1"/>
    </xf>
    <xf numFmtId="0" fontId="19" fillId="6" borderId="1" xfId="0" applyFont="1" applyFill="1" applyBorder="1" applyAlignment="1">
      <alignment horizontal="left" vertical="center" wrapText="1"/>
    </xf>
    <xf numFmtId="0" fontId="19" fillId="6" borderId="2" xfId="0" applyFont="1" applyFill="1" applyBorder="1" applyAlignment="1">
      <alignment horizontal="left" vertical="center" wrapText="1"/>
    </xf>
    <xf numFmtId="0" fontId="19" fillId="6" borderId="5" xfId="0" applyFont="1" applyFill="1" applyBorder="1" applyAlignment="1">
      <alignment horizontal="left" vertical="center" wrapText="1"/>
    </xf>
    <xf numFmtId="0" fontId="14" fillId="10" borderId="7" xfId="0" applyFont="1" applyFill="1" applyBorder="1" applyAlignment="1">
      <alignment horizontal="center" vertical="center" wrapText="1"/>
    </xf>
    <xf numFmtId="0" fontId="14" fillId="10" borderId="8" xfId="0" applyFont="1" applyFill="1" applyBorder="1" applyAlignment="1">
      <alignment horizontal="center" vertical="center" wrapText="1"/>
    </xf>
    <xf numFmtId="0" fontId="14" fillId="10" borderId="6" xfId="0" applyFont="1" applyFill="1" applyBorder="1" applyAlignment="1">
      <alignment horizontal="center" vertical="center" wrapText="1"/>
    </xf>
    <xf numFmtId="0" fontId="12" fillId="0" borderId="1" xfId="0" applyFont="1" applyBorder="1" applyAlignment="1" applyProtection="1">
      <alignment horizontal="center" vertical="center"/>
      <protection locked="0"/>
    </xf>
    <xf numFmtId="0" fontId="12" fillId="0" borderId="2" xfId="0" applyFont="1" applyBorder="1" applyAlignment="1" applyProtection="1">
      <alignment horizontal="center" vertical="center"/>
      <protection locked="0"/>
    </xf>
    <xf numFmtId="0" fontId="12" fillId="0" borderId="5" xfId="0" applyFont="1" applyBorder="1" applyAlignment="1" applyProtection="1">
      <alignment horizontal="center" vertical="center"/>
      <protection locked="0"/>
    </xf>
    <xf numFmtId="0" fontId="15" fillId="8" borderId="1" xfId="0" applyFont="1" applyFill="1" applyBorder="1" applyAlignment="1">
      <alignment horizontal="center" vertical="center"/>
    </xf>
    <xf numFmtId="0" fontId="15" fillId="8" borderId="2" xfId="0" applyFont="1" applyFill="1" applyBorder="1" applyAlignment="1">
      <alignment horizontal="center" vertical="center"/>
    </xf>
    <xf numFmtId="0" fontId="15" fillId="8" borderId="5" xfId="0" applyFont="1" applyFill="1" applyBorder="1" applyAlignment="1">
      <alignment horizontal="center" vertical="center"/>
    </xf>
    <xf numFmtId="0" fontId="28" fillId="11" borderId="19" xfId="0" applyFont="1" applyFill="1" applyBorder="1" applyAlignment="1">
      <alignment horizontal="center" vertical="center" wrapText="1"/>
    </xf>
    <xf numFmtId="0" fontId="28" fillId="11" borderId="20" xfId="0" applyFont="1" applyFill="1" applyBorder="1" applyAlignment="1">
      <alignment horizontal="center" vertical="center" wrapText="1"/>
    </xf>
    <xf numFmtId="0" fontId="24" fillId="12" borderId="3" xfId="0" applyFont="1" applyFill="1" applyBorder="1" applyAlignment="1">
      <alignment vertical="center" wrapText="1"/>
    </xf>
    <xf numFmtId="0" fontId="24" fillId="12" borderId="10" xfId="0" applyFont="1" applyFill="1" applyBorder="1" applyAlignment="1">
      <alignment vertical="center" wrapText="1"/>
    </xf>
    <xf numFmtId="0" fontId="24" fillId="12" borderId="26" xfId="0" applyFont="1" applyFill="1" applyBorder="1" applyAlignment="1">
      <alignment vertical="center" wrapText="1"/>
    </xf>
    <xf numFmtId="0" fontId="24" fillId="12" borderId="4" xfId="0" applyFont="1" applyFill="1" applyBorder="1" applyAlignment="1">
      <alignment vertical="center" wrapText="1"/>
    </xf>
    <xf numFmtId="0" fontId="24" fillId="12" borderId="0" xfId="0" applyFont="1" applyFill="1" applyAlignment="1">
      <alignment vertical="center" wrapText="1"/>
    </xf>
    <xf numFmtId="0" fontId="24" fillId="12" borderId="29" xfId="0" applyFont="1" applyFill="1" applyBorder="1" applyAlignment="1">
      <alignment vertical="center" wrapText="1"/>
    </xf>
    <xf numFmtId="0" fontId="24" fillId="12" borderId="6" xfId="0" applyFont="1" applyFill="1" applyBorder="1" applyAlignment="1">
      <alignment vertical="center" wrapText="1"/>
    </xf>
    <xf numFmtId="0" fontId="24" fillId="12" borderId="7" xfId="0" applyFont="1" applyFill="1" applyBorder="1" applyAlignment="1">
      <alignment vertical="center" wrapText="1"/>
    </xf>
    <xf numFmtId="0" fontId="24" fillId="12" borderId="8" xfId="0" applyFont="1" applyFill="1" applyBorder="1" applyAlignment="1">
      <alignment vertical="center" wrapText="1"/>
    </xf>
    <xf numFmtId="0" fontId="28" fillId="12" borderId="27" xfId="0" applyFont="1" applyFill="1" applyBorder="1" applyAlignment="1">
      <alignment horizontal="center" vertical="center" wrapText="1"/>
    </xf>
    <xf numFmtId="0" fontId="28" fillId="12" borderId="28" xfId="0" applyFont="1" applyFill="1" applyBorder="1" applyAlignment="1">
      <alignment horizontal="center" vertical="center" wrapText="1"/>
    </xf>
    <xf numFmtId="165" fontId="27" fillId="11" borderId="23" xfId="4" applyNumberFormat="1" applyFont="1" applyFill="1" applyBorder="1" applyAlignment="1" applyProtection="1">
      <alignment horizontal="center" vertical="center" wrapText="1"/>
    </xf>
    <xf numFmtId="165" fontId="27" fillId="11" borderId="24" xfId="4" applyNumberFormat="1" applyFont="1" applyFill="1" applyBorder="1" applyAlignment="1" applyProtection="1">
      <alignment horizontal="center" vertical="center" wrapText="1"/>
    </xf>
    <xf numFmtId="165" fontId="27" fillId="11" borderId="25" xfId="4" applyNumberFormat="1" applyFont="1" applyFill="1" applyBorder="1" applyAlignment="1" applyProtection="1">
      <alignment horizontal="center" vertical="center" wrapText="1"/>
    </xf>
    <xf numFmtId="0" fontId="28" fillId="12" borderId="30" xfId="0" applyFont="1" applyFill="1" applyBorder="1" applyAlignment="1">
      <alignment horizontal="center" vertical="center" wrapText="1"/>
    </xf>
    <xf numFmtId="0" fontId="28" fillId="12" borderId="24" xfId="0" applyFont="1" applyFill="1" applyBorder="1" applyAlignment="1">
      <alignment horizontal="center" vertical="center" wrapText="1"/>
    </xf>
    <xf numFmtId="0" fontId="28" fillId="12" borderId="31" xfId="0" applyFont="1" applyFill="1" applyBorder="1" applyAlignment="1">
      <alignment horizontal="center" vertical="center" wrapText="1"/>
    </xf>
    <xf numFmtId="0" fontId="28" fillId="12" borderId="25" xfId="0" applyFont="1" applyFill="1" applyBorder="1" applyAlignment="1">
      <alignment horizontal="center" vertical="center" wrapText="1"/>
    </xf>
    <xf numFmtId="0" fontId="23" fillId="11" borderId="3" xfId="0" applyFont="1" applyFill="1" applyBorder="1" applyAlignment="1">
      <alignment horizontal="center" vertical="center" wrapText="1"/>
    </xf>
    <xf numFmtId="0" fontId="23" fillId="11" borderId="4" xfId="0" applyFont="1" applyFill="1" applyBorder="1" applyAlignment="1">
      <alignment horizontal="center" vertical="center" wrapText="1"/>
    </xf>
    <xf numFmtId="0" fontId="24" fillId="11" borderId="3" xfId="0" applyFont="1" applyFill="1" applyBorder="1" applyAlignment="1">
      <alignment vertical="center" wrapText="1"/>
    </xf>
    <xf numFmtId="0" fontId="24" fillId="11" borderId="10" xfId="0" applyFont="1" applyFill="1" applyBorder="1" applyAlignment="1">
      <alignment vertical="center"/>
    </xf>
    <xf numFmtId="0" fontId="24" fillId="11" borderId="4" xfId="0" applyFont="1" applyFill="1" applyBorder="1" applyAlignment="1">
      <alignment vertical="center"/>
    </xf>
    <xf numFmtId="0" fontId="24" fillId="11" borderId="0" xfId="0" applyFont="1" applyFill="1" applyAlignment="1">
      <alignment vertical="center"/>
    </xf>
    <xf numFmtId="0" fontId="24" fillId="11" borderId="6" xfId="0" applyFont="1" applyFill="1" applyBorder="1" applyAlignment="1">
      <alignment vertical="center"/>
    </xf>
    <xf numFmtId="0" fontId="24" fillId="11" borderId="7" xfId="0" applyFont="1" applyFill="1" applyBorder="1" applyAlignment="1">
      <alignment vertical="center"/>
    </xf>
    <xf numFmtId="0" fontId="25" fillId="11" borderId="11" xfId="0" applyFont="1" applyFill="1" applyBorder="1" applyAlignment="1">
      <alignment horizontal="center" vertical="center" wrapText="1"/>
    </xf>
    <xf numFmtId="0" fontId="25" fillId="11" borderId="12" xfId="0" applyFont="1" applyFill="1" applyBorder="1" applyAlignment="1">
      <alignment horizontal="center" vertical="center" wrapText="1"/>
    </xf>
    <xf numFmtId="165" fontId="27" fillId="11" borderId="13" xfId="4" applyNumberFormat="1" applyFont="1" applyFill="1" applyBorder="1" applyAlignment="1" applyProtection="1">
      <alignment horizontal="center" vertical="center" wrapText="1"/>
    </xf>
    <xf numFmtId="165" fontId="27" fillId="11" borderId="17" xfId="4" applyNumberFormat="1" applyFont="1" applyFill="1" applyBorder="1" applyAlignment="1" applyProtection="1">
      <alignment horizontal="center" vertical="center" wrapText="1"/>
    </xf>
    <xf numFmtId="165" fontId="27" fillId="11" borderId="21" xfId="4" applyNumberFormat="1" applyFont="1" applyFill="1" applyBorder="1" applyAlignment="1" applyProtection="1">
      <alignment horizontal="center" vertical="center" wrapText="1"/>
    </xf>
    <xf numFmtId="0" fontId="25" fillId="11" borderId="15" xfId="0" applyFont="1" applyFill="1" applyBorder="1" applyAlignment="1">
      <alignment horizontal="center" vertical="center" wrapText="1"/>
    </xf>
    <xf numFmtId="0" fontId="25" fillId="11" borderId="16" xfId="0" applyFont="1" applyFill="1" applyBorder="1" applyAlignment="1">
      <alignment horizontal="center" vertical="center" wrapText="1"/>
    </xf>
    <xf numFmtId="0" fontId="25" fillId="11" borderId="19" xfId="0" applyFont="1" applyFill="1" applyBorder="1" applyAlignment="1">
      <alignment horizontal="center" vertical="center" wrapText="1"/>
    </xf>
    <xf numFmtId="0" fontId="25" fillId="11" borderId="20" xfId="0" applyFont="1" applyFill="1" applyBorder="1" applyAlignment="1">
      <alignment horizontal="center" vertical="center" wrapText="1"/>
    </xf>
    <xf numFmtId="0" fontId="28" fillId="11" borderId="11" xfId="0" applyFont="1" applyFill="1" applyBorder="1" applyAlignment="1">
      <alignment horizontal="center" vertical="center" wrapText="1"/>
    </xf>
    <xf numFmtId="0" fontId="28" fillId="11" borderId="12" xfId="0" applyFont="1" applyFill="1" applyBorder="1" applyAlignment="1">
      <alignment horizontal="center" vertical="center" wrapText="1"/>
    </xf>
    <xf numFmtId="0" fontId="29" fillId="13" borderId="3" xfId="0" applyFont="1" applyFill="1" applyBorder="1" applyAlignment="1" applyProtection="1">
      <alignment horizontal="left" vertical="center" wrapText="1"/>
      <protection locked="0"/>
    </xf>
    <xf numFmtId="0" fontId="29" fillId="13" borderId="10" xfId="0" applyFont="1" applyFill="1" applyBorder="1" applyAlignment="1" applyProtection="1">
      <alignment horizontal="left" vertical="center" wrapText="1"/>
      <protection locked="0"/>
    </xf>
    <xf numFmtId="0" fontId="29" fillId="13" borderId="26" xfId="0" applyFont="1" applyFill="1" applyBorder="1" applyAlignment="1" applyProtection="1">
      <alignment horizontal="left" vertical="center" wrapText="1"/>
      <protection locked="0"/>
    </xf>
    <xf numFmtId="0" fontId="29" fillId="13" borderId="4" xfId="0" applyFont="1" applyFill="1" applyBorder="1" applyAlignment="1" applyProtection="1">
      <alignment horizontal="left" vertical="center" wrapText="1"/>
      <protection locked="0"/>
    </xf>
    <xf numFmtId="0" fontId="29" fillId="13" borderId="0" xfId="0" applyFont="1" applyFill="1" applyAlignment="1" applyProtection="1">
      <alignment horizontal="left" vertical="center" wrapText="1"/>
      <protection locked="0"/>
    </xf>
    <xf numFmtId="0" fontId="29" fillId="13" borderId="29" xfId="0" applyFont="1" applyFill="1" applyBorder="1" applyAlignment="1" applyProtection="1">
      <alignment horizontal="left" vertical="center" wrapText="1"/>
      <protection locked="0"/>
    </xf>
    <xf numFmtId="0" fontId="29" fillId="13" borderId="6" xfId="0" applyFont="1" applyFill="1" applyBorder="1" applyAlignment="1" applyProtection="1">
      <alignment horizontal="left" vertical="center" wrapText="1"/>
      <protection locked="0"/>
    </xf>
    <xf numFmtId="0" fontId="29" fillId="13" borderId="7" xfId="0" applyFont="1" applyFill="1" applyBorder="1" applyAlignment="1" applyProtection="1">
      <alignment horizontal="left" vertical="center" wrapText="1"/>
      <protection locked="0"/>
    </xf>
    <xf numFmtId="0" fontId="29" fillId="13" borderId="8" xfId="0" applyFont="1" applyFill="1" applyBorder="1" applyAlignment="1" applyProtection="1">
      <alignment horizontal="left" vertical="center" wrapText="1"/>
      <protection locked="0"/>
    </xf>
    <xf numFmtId="0" fontId="29" fillId="13" borderId="11" xfId="0" applyFont="1" applyFill="1" applyBorder="1" applyAlignment="1" applyProtection="1">
      <alignment horizontal="center" vertical="center" wrapText="1"/>
      <protection locked="0"/>
    </xf>
    <xf numFmtId="0" fontId="29" fillId="13" borderId="12" xfId="0" applyFont="1" applyFill="1" applyBorder="1" applyAlignment="1" applyProtection="1">
      <alignment horizontal="center" vertical="center" wrapText="1"/>
      <protection locked="0"/>
    </xf>
    <xf numFmtId="165" fontId="27" fillId="14" borderId="28" xfId="5" applyNumberFormat="1" applyFont="1" applyFill="1" applyBorder="1" applyAlignment="1" applyProtection="1">
      <alignment horizontal="center" vertical="center" wrapText="1"/>
    </xf>
    <xf numFmtId="165" fontId="27" fillId="14" borderId="24" xfId="5" applyNumberFormat="1" applyFont="1" applyFill="1" applyBorder="1" applyAlignment="1" applyProtection="1">
      <alignment horizontal="center" vertical="center" wrapText="1"/>
    </xf>
    <xf numFmtId="165" fontId="27" fillId="14" borderId="25" xfId="5" applyNumberFormat="1" applyFont="1" applyFill="1" applyBorder="1" applyAlignment="1" applyProtection="1">
      <alignment horizontal="center" vertical="center" wrapText="1"/>
    </xf>
    <xf numFmtId="0" fontId="29" fillId="13" borderId="15" xfId="0" applyFont="1" applyFill="1" applyBorder="1" applyAlignment="1" applyProtection="1">
      <alignment horizontal="center" vertical="center" wrapText="1"/>
      <protection locked="0"/>
    </xf>
    <xf numFmtId="0" fontId="29" fillId="13" borderId="16" xfId="0" applyFont="1" applyFill="1" applyBorder="1" applyAlignment="1" applyProtection="1">
      <alignment horizontal="center" vertical="center" wrapText="1"/>
      <protection locked="0"/>
    </xf>
    <xf numFmtId="0" fontId="29" fillId="13" borderId="19" xfId="0" applyFont="1" applyFill="1" applyBorder="1" applyAlignment="1" applyProtection="1">
      <alignment horizontal="center" vertical="center" wrapText="1"/>
      <protection locked="0"/>
    </xf>
    <xf numFmtId="0" fontId="29" fillId="13" borderId="20" xfId="0" applyFont="1" applyFill="1" applyBorder="1" applyAlignment="1" applyProtection="1">
      <alignment horizontal="center" vertical="center" wrapText="1"/>
      <protection locked="0"/>
    </xf>
    <xf numFmtId="165" fontId="27" fillId="14" borderId="13" xfId="5" applyNumberFormat="1" applyFont="1" applyFill="1" applyBorder="1" applyAlignment="1" applyProtection="1">
      <alignment horizontal="center" vertical="center" wrapText="1"/>
    </xf>
    <xf numFmtId="165" fontId="27" fillId="14" borderId="17" xfId="5" applyNumberFormat="1" applyFont="1" applyFill="1" applyBorder="1" applyAlignment="1" applyProtection="1">
      <alignment horizontal="center" vertical="center" wrapText="1"/>
    </xf>
    <xf numFmtId="165" fontId="27" fillId="14" borderId="21" xfId="5" applyNumberFormat="1" applyFont="1" applyFill="1" applyBorder="1" applyAlignment="1" applyProtection="1">
      <alignment horizontal="center" vertical="center" wrapText="1"/>
    </xf>
    <xf numFmtId="0" fontId="33" fillId="8" borderId="1" xfId="0" applyFont="1" applyFill="1" applyBorder="1" applyAlignment="1">
      <alignment horizontal="left" vertical="center"/>
    </xf>
    <xf numFmtId="0" fontId="33" fillId="8" borderId="2" xfId="0" applyFont="1" applyFill="1" applyBorder="1" applyAlignment="1">
      <alignment horizontal="left" vertical="center"/>
    </xf>
    <xf numFmtId="0" fontId="33" fillId="8" borderId="5" xfId="0" applyFont="1" applyFill="1" applyBorder="1" applyAlignment="1">
      <alignment horizontal="left" vertical="center"/>
    </xf>
    <xf numFmtId="0" fontId="35" fillId="8" borderId="1" xfId="7" applyNumberFormat="1" applyFont="1" applyFill="1" applyBorder="1" applyAlignment="1" applyProtection="1">
      <alignment horizontal="left" vertical="center"/>
    </xf>
    <xf numFmtId="0" fontId="35" fillId="8" borderId="2" xfId="7" applyNumberFormat="1" applyFont="1" applyFill="1" applyBorder="1" applyAlignment="1" applyProtection="1">
      <alignment horizontal="left" vertical="center"/>
    </xf>
    <xf numFmtId="0" fontId="29" fillId="13" borderId="32" xfId="0" applyFont="1" applyFill="1" applyBorder="1" applyAlignment="1" applyProtection="1">
      <alignment horizontal="center" vertical="center" wrapText="1"/>
      <protection locked="0"/>
    </xf>
    <xf numFmtId="0" fontId="29" fillId="13" borderId="33" xfId="0" applyFont="1" applyFill="1" applyBorder="1" applyAlignment="1" applyProtection="1">
      <alignment horizontal="center" vertical="center" wrapText="1"/>
      <protection locked="0"/>
    </xf>
    <xf numFmtId="0" fontId="31" fillId="18" borderId="1" xfId="0" applyFont="1" applyFill="1" applyBorder="1" applyAlignment="1">
      <alignment horizontal="center" vertical="center" wrapText="1"/>
    </xf>
    <xf numFmtId="0" fontId="31" fillId="18" borderId="2" xfId="0" applyFont="1" applyFill="1" applyBorder="1" applyAlignment="1">
      <alignment horizontal="center" vertical="center" wrapText="1"/>
    </xf>
    <xf numFmtId="165" fontId="37" fillId="19" borderId="1" xfId="7" applyNumberFormat="1" applyFont="1" applyFill="1" applyBorder="1" applyAlignment="1" applyProtection="1">
      <alignment horizontal="center" vertical="center"/>
    </xf>
    <xf numFmtId="165" fontId="37" fillId="19" borderId="2" xfId="7" applyNumberFormat="1" applyFont="1" applyFill="1" applyBorder="1" applyAlignment="1" applyProtection="1">
      <alignment horizontal="center" vertical="center"/>
    </xf>
    <xf numFmtId="0" fontId="31" fillId="18" borderId="5" xfId="0" applyFont="1" applyFill="1" applyBorder="1" applyAlignment="1">
      <alignment horizontal="center" vertical="center" wrapText="1"/>
    </xf>
    <xf numFmtId="0" fontId="30" fillId="18" borderId="1" xfId="0" applyFont="1" applyFill="1" applyBorder="1" applyAlignment="1">
      <alignment horizontal="center" vertical="center" wrapText="1"/>
    </xf>
    <xf numFmtId="0" fontId="30" fillId="18" borderId="2" xfId="0" applyFont="1" applyFill="1" applyBorder="1" applyAlignment="1">
      <alignment horizontal="center" vertical="center" wrapText="1"/>
    </xf>
    <xf numFmtId="0" fontId="40" fillId="18" borderId="2" xfId="0" applyFont="1" applyFill="1" applyBorder="1" applyAlignment="1">
      <alignment horizontal="center" vertical="center" wrapText="1"/>
    </xf>
    <xf numFmtId="0" fontId="11" fillId="20" borderId="1" xfId="0" applyFont="1" applyFill="1" applyBorder="1" applyAlignment="1">
      <alignment horizontal="left" vertical="center" wrapText="1"/>
    </xf>
    <xf numFmtId="0" fontId="11" fillId="20" borderId="2" xfId="0" applyFont="1" applyFill="1" applyBorder="1" applyAlignment="1">
      <alignment horizontal="left" vertical="center" wrapText="1"/>
    </xf>
    <xf numFmtId="0" fontId="11" fillId="20" borderId="5" xfId="0" applyFont="1" applyFill="1" applyBorder="1" applyAlignment="1">
      <alignment horizontal="left" vertical="center" wrapText="1"/>
    </xf>
    <xf numFmtId="0" fontId="41" fillId="6" borderId="1" xfId="0" applyFont="1" applyFill="1" applyBorder="1" applyAlignment="1">
      <alignment horizontal="left" vertical="center" wrapText="1"/>
    </xf>
    <xf numFmtId="0" fontId="41" fillId="6" borderId="2" xfId="0" applyFont="1" applyFill="1" applyBorder="1" applyAlignment="1">
      <alignment horizontal="left" vertical="center" wrapText="1"/>
    </xf>
    <xf numFmtId="0" fontId="41" fillId="6" borderId="5" xfId="0" applyFont="1" applyFill="1" applyBorder="1" applyAlignment="1">
      <alignment horizontal="left" vertical="center" wrapText="1"/>
    </xf>
    <xf numFmtId="0" fontId="43" fillId="2" borderId="1" xfId="2" applyFont="1" applyBorder="1" applyAlignment="1" applyProtection="1">
      <alignment horizontal="center" vertical="center" wrapText="1"/>
    </xf>
    <xf numFmtId="0" fontId="43" fillId="2" borderId="2" xfId="2" applyFont="1" applyBorder="1" applyAlignment="1" applyProtection="1">
      <alignment horizontal="center" vertical="center" wrapText="1"/>
    </xf>
    <xf numFmtId="0" fontId="43" fillId="2" borderId="5" xfId="2" applyFont="1" applyBorder="1" applyAlignment="1" applyProtection="1">
      <alignment horizontal="center" vertical="center" wrapText="1"/>
    </xf>
    <xf numFmtId="165" fontId="40" fillId="4" borderId="38" xfId="4" applyNumberFormat="1" applyFont="1" applyBorder="1" applyAlignment="1" applyProtection="1">
      <alignment horizontal="center" vertical="center" wrapText="1"/>
    </xf>
    <xf numFmtId="165" fontId="40" fillId="4" borderId="37" xfId="4" applyNumberFormat="1" applyFont="1" applyBorder="1" applyAlignment="1" applyProtection="1">
      <alignment horizontal="center" vertical="center" wrapText="1"/>
    </xf>
    <xf numFmtId="165" fontId="40" fillId="4" borderId="9" xfId="4" applyNumberFormat="1" applyFont="1" applyBorder="1" applyAlignment="1" applyProtection="1">
      <alignment horizontal="center" vertical="center" wrapText="1"/>
    </xf>
    <xf numFmtId="0" fontId="31" fillId="15" borderId="1" xfId="0" applyFont="1" applyFill="1" applyBorder="1" applyAlignment="1">
      <alignment horizontal="left" vertical="center"/>
    </xf>
    <xf numFmtId="0" fontId="31" fillId="15" borderId="2" xfId="0" applyFont="1" applyFill="1" applyBorder="1" applyAlignment="1">
      <alignment horizontal="left" vertical="center"/>
    </xf>
    <xf numFmtId="0" fontId="11" fillId="17" borderId="1" xfId="0" applyFont="1" applyFill="1" applyBorder="1" applyAlignment="1">
      <alignment horizontal="left" vertical="center"/>
    </xf>
    <xf numFmtId="0" fontId="11" fillId="17" borderId="2" xfId="0" applyFont="1" applyFill="1" applyBorder="1" applyAlignment="1">
      <alignment horizontal="left" vertical="center"/>
    </xf>
    <xf numFmtId="0" fontId="9" fillId="6" borderId="4" xfId="0" applyFont="1" applyFill="1" applyBorder="1" applyAlignment="1">
      <alignment horizontal="center" vertical="center"/>
    </xf>
    <xf numFmtId="0" fontId="9" fillId="6" borderId="0" xfId="0" applyFont="1" applyFill="1" applyAlignment="1">
      <alignment horizontal="center" vertical="center"/>
    </xf>
    <xf numFmtId="165" fontId="37" fillId="0" borderId="1" xfId="7" applyNumberFormat="1" applyFont="1" applyFill="1" applyBorder="1" applyAlignment="1" applyProtection="1">
      <alignment horizontal="left" vertical="center"/>
      <protection locked="0"/>
    </xf>
    <xf numFmtId="165" fontId="37" fillId="0" borderId="5" xfId="7" applyNumberFormat="1" applyFont="1" applyFill="1" applyBorder="1" applyAlignment="1" applyProtection="1">
      <alignment horizontal="left" vertical="center"/>
      <protection locked="0"/>
    </xf>
    <xf numFmtId="0" fontId="31" fillId="15" borderId="5" xfId="0" applyFont="1" applyFill="1" applyBorder="1" applyAlignment="1">
      <alignment horizontal="left" vertical="center"/>
    </xf>
    <xf numFmtId="9" fontId="32" fillId="11" borderId="4" xfId="0" applyNumberFormat="1" applyFont="1" applyFill="1" applyBorder="1" applyAlignment="1">
      <alignment horizontal="center" vertical="center" wrapText="1"/>
    </xf>
    <xf numFmtId="0" fontId="34" fillId="8" borderId="1" xfId="0" applyFont="1" applyFill="1" applyBorder="1" applyAlignment="1">
      <alignment horizontal="left" vertical="center" wrapText="1"/>
    </xf>
    <xf numFmtId="0" fontId="34" fillId="8" borderId="2" xfId="0" applyFont="1" applyFill="1" applyBorder="1" applyAlignment="1">
      <alignment horizontal="left" vertical="center" wrapText="1"/>
    </xf>
    <xf numFmtId="165" fontId="40" fillId="0" borderId="38" xfId="4" applyNumberFormat="1" applyFont="1" applyFill="1" applyBorder="1" applyAlignment="1" applyProtection="1">
      <alignment horizontal="center" vertical="center" wrapText="1"/>
      <protection locked="0"/>
    </xf>
    <xf numFmtId="165" fontId="40" fillId="0" borderId="37" xfId="4" applyNumberFormat="1" applyFont="1" applyFill="1" applyBorder="1" applyAlignment="1" applyProtection="1">
      <alignment horizontal="center" vertical="center" wrapText="1"/>
      <protection locked="0"/>
    </xf>
    <xf numFmtId="165" fontId="40" fillId="0" borderId="9" xfId="4" applyNumberFormat="1" applyFont="1" applyFill="1" applyBorder="1" applyAlignment="1" applyProtection="1">
      <alignment horizontal="center" vertical="center" wrapText="1"/>
      <protection locked="0"/>
    </xf>
    <xf numFmtId="0" fontId="44" fillId="0" borderId="3" xfId="2" applyFont="1" applyFill="1" applyBorder="1" applyAlignment="1" applyProtection="1">
      <alignment horizontal="left" vertical="center" wrapText="1"/>
      <protection locked="0"/>
    </xf>
    <xf numFmtId="0" fontId="44" fillId="0" borderId="10" xfId="2" applyFont="1" applyFill="1" applyBorder="1" applyAlignment="1" applyProtection="1">
      <alignment horizontal="left" vertical="center" wrapText="1"/>
      <protection locked="0"/>
    </xf>
    <xf numFmtId="0" fontId="44" fillId="0" borderId="26" xfId="2" applyFont="1" applyFill="1" applyBorder="1" applyAlignment="1" applyProtection="1">
      <alignment horizontal="left" vertical="center" wrapText="1"/>
      <protection locked="0"/>
    </xf>
    <xf numFmtId="0" fontId="44" fillId="0" borderId="4" xfId="2" applyFont="1" applyFill="1" applyBorder="1" applyAlignment="1" applyProtection="1">
      <alignment horizontal="left" vertical="center" wrapText="1"/>
      <protection locked="0"/>
    </xf>
    <xf numFmtId="0" fontId="44" fillId="0" borderId="0" xfId="2" applyFont="1" applyFill="1" applyBorder="1" applyAlignment="1" applyProtection="1">
      <alignment horizontal="left" vertical="center" wrapText="1"/>
      <protection locked="0"/>
    </xf>
    <xf numFmtId="0" fontId="44" fillId="0" borderId="29" xfId="2" applyFont="1" applyFill="1" applyBorder="1" applyAlignment="1" applyProtection="1">
      <alignment horizontal="left" vertical="center" wrapText="1"/>
      <protection locked="0"/>
    </xf>
    <xf numFmtId="0" fontId="44" fillId="0" borderId="6" xfId="2" applyFont="1" applyFill="1" applyBorder="1" applyAlignment="1" applyProtection="1">
      <alignment horizontal="left" vertical="center" wrapText="1"/>
      <protection locked="0"/>
    </xf>
    <xf numFmtId="0" fontId="44" fillId="0" borderId="7" xfId="2" applyFont="1" applyFill="1" applyBorder="1" applyAlignment="1" applyProtection="1">
      <alignment horizontal="left" vertical="center" wrapText="1"/>
      <protection locked="0"/>
    </xf>
    <xf numFmtId="0" fontId="44" fillId="0" borderId="8" xfId="2" applyFont="1" applyFill="1" applyBorder="1" applyAlignment="1" applyProtection="1">
      <alignment horizontal="left" vertical="center" wrapText="1"/>
      <protection locked="0"/>
    </xf>
    <xf numFmtId="0" fontId="9" fillId="11" borderId="3" xfId="3" applyFont="1" applyFill="1" applyBorder="1" applyAlignment="1" applyProtection="1">
      <alignment horizontal="center" vertical="center" wrapText="1"/>
    </xf>
    <xf numFmtId="0" fontId="9" fillId="11" borderId="10" xfId="3" applyFont="1" applyFill="1" applyBorder="1" applyAlignment="1" applyProtection="1">
      <alignment horizontal="center" vertical="center" wrapText="1"/>
    </xf>
    <xf numFmtId="0" fontId="9" fillId="11" borderId="26" xfId="3" applyFont="1" applyFill="1" applyBorder="1" applyAlignment="1" applyProtection="1">
      <alignment horizontal="center" vertical="center" wrapText="1"/>
    </xf>
    <xf numFmtId="0" fontId="9" fillId="11" borderId="4" xfId="3" applyFont="1" applyFill="1" applyBorder="1" applyAlignment="1" applyProtection="1">
      <alignment horizontal="center" vertical="center" wrapText="1"/>
    </xf>
    <xf numFmtId="0" fontId="9" fillId="11" borderId="0" xfId="3" applyFont="1" applyFill="1" applyBorder="1" applyAlignment="1" applyProtection="1">
      <alignment horizontal="center" vertical="center" wrapText="1"/>
    </xf>
    <xf numFmtId="0" fontId="9" fillId="11" borderId="29" xfId="3" applyFont="1" applyFill="1" applyBorder="1" applyAlignment="1" applyProtection="1">
      <alignment horizontal="center" vertical="center" wrapText="1"/>
    </xf>
    <xf numFmtId="0" fontId="9" fillId="11" borderId="6" xfId="3" applyFont="1" applyFill="1" applyBorder="1" applyAlignment="1" applyProtection="1">
      <alignment horizontal="center" vertical="center" wrapText="1"/>
    </xf>
    <xf numFmtId="0" fontId="9" fillId="11" borderId="7" xfId="3" applyFont="1" applyFill="1" applyBorder="1" applyAlignment="1" applyProtection="1">
      <alignment horizontal="center" vertical="center" wrapText="1"/>
    </xf>
    <xf numFmtId="0" fontId="9" fillId="11" borderId="8" xfId="3" applyFont="1" applyFill="1" applyBorder="1" applyAlignment="1" applyProtection="1">
      <alignment horizontal="center" vertical="center" wrapText="1"/>
    </xf>
    <xf numFmtId="0" fontId="9" fillId="11" borderId="3" xfId="3" applyFont="1" applyFill="1" applyBorder="1" applyAlignment="1" applyProtection="1">
      <alignment horizontal="center" vertical="top" wrapText="1"/>
    </xf>
    <xf numFmtId="0" fontId="9" fillId="11" borderId="10" xfId="3" applyFont="1" applyFill="1" applyBorder="1" applyAlignment="1" applyProtection="1">
      <alignment horizontal="center" vertical="top" wrapText="1"/>
    </xf>
    <xf numFmtId="0" fontId="9" fillId="11" borderId="26" xfId="3" applyFont="1" applyFill="1" applyBorder="1" applyAlignment="1" applyProtection="1">
      <alignment horizontal="center" vertical="top" wrapText="1"/>
    </xf>
    <xf numFmtId="0" fontId="9" fillId="11" borderId="4" xfId="3" applyFont="1" applyFill="1" applyBorder="1" applyAlignment="1" applyProtection="1">
      <alignment horizontal="center" vertical="top" wrapText="1"/>
    </xf>
    <xf numFmtId="0" fontId="9" fillId="11" borderId="0" xfId="3" applyFont="1" applyFill="1" applyBorder="1" applyAlignment="1" applyProtection="1">
      <alignment horizontal="center" vertical="top" wrapText="1"/>
    </xf>
    <xf numFmtId="0" fontId="9" fillId="11" borderId="29" xfId="3" applyFont="1" applyFill="1" applyBorder="1" applyAlignment="1" applyProtection="1">
      <alignment horizontal="center" vertical="top" wrapText="1"/>
    </xf>
    <xf numFmtId="0" fontId="9" fillId="11" borderId="6" xfId="3" applyFont="1" applyFill="1" applyBorder="1" applyAlignment="1" applyProtection="1">
      <alignment horizontal="center" vertical="top" wrapText="1"/>
    </xf>
    <xf numFmtId="0" fontId="9" fillId="11" borderId="7" xfId="3" applyFont="1" applyFill="1" applyBorder="1" applyAlignment="1" applyProtection="1">
      <alignment horizontal="center" vertical="top" wrapText="1"/>
    </xf>
    <xf numFmtId="0" fontId="9" fillId="11" borderId="8" xfId="3" applyFont="1" applyFill="1" applyBorder="1" applyAlignment="1" applyProtection="1">
      <alignment horizontal="center" vertical="top" wrapText="1"/>
    </xf>
    <xf numFmtId="0" fontId="35" fillId="8" borderId="2" xfId="7" applyNumberFormat="1" applyFont="1" applyFill="1" applyBorder="1" applyAlignment="1" applyProtection="1">
      <alignment horizontal="left" vertical="center" wrapText="1"/>
    </xf>
    <xf numFmtId="0" fontId="9" fillId="6" borderId="2" xfId="0" applyFont="1" applyFill="1" applyBorder="1" applyAlignment="1">
      <alignment horizontal="center" vertical="center"/>
    </xf>
    <xf numFmtId="0" fontId="48" fillId="18" borderId="1" xfId="0" applyFont="1" applyFill="1" applyBorder="1" applyAlignment="1">
      <alignment horizontal="center" vertical="center" wrapText="1"/>
    </xf>
    <xf numFmtId="0" fontId="48" fillId="18" borderId="2" xfId="0" applyFont="1" applyFill="1" applyBorder="1" applyAlignment="1">
      <alignment horizontal="center" vertical="center" wrapText="1"/>
    </xf>
    <xf numFmtId="0" fontId="51" fillId="18" borderId="5" xfId="0" applyFont="1" applyFill="1" applyBorder="1" applyAlignment="1">
      <alignment horizontal="center" vertical="center" wrapText="1"/>
    </xf>
    <xf numFmtId="0" fontId="16" fillId="6" borderId="2" xfId="0" applyFont="1" applyFill="1" applyBorder="1" applyAlignment="1">
      <alignment horizontal="center" vertical="center" wrapText="1"/>
    </xf>
    <xf numFmtId="0" fontId="45" fillId="6" borderId="2" xfId="0" applyFont="1" applyFill="1" applyBorder="1" applyAlignment="1">
      <alignment horizontal="center" vertical="center" wrapText="1"/>
    </xf>
    <xf numFmtId="0" fontId="30" fillId="18" borderId="1" xfId="0" applyFont="1" applyFill="1" applyBorder="1" applyAlignment="1">
      <alignment horizontal="left" vertical="center" wrapText="1"/>
    </xf>
    <xf numFmtId="0" fontId="30" fillId="18" borderId="2" xfId="0" applyFont="1" applyFill="1" applyBorder="1" applyAlignment="1">
      <alignment horizontal="left" vertical="center" wrapText="1"/>
    </xf>
    <xf numFmtId="0" fontId="11" fillId="7" borderId="1" xfId="0" applyFont="1" applyFill="1" applyBorder="1" applyAlignment="1">
      <alignment horizontal="left" vertical="center" wrapText="1"/>
    </xf>
    <xf numFmtId="0" fontId="11" fillId="7" borderId="5" xfId="0" applyFont="1" applyFill="1" applyBorder="1" applyAlignment="1">
      <alignment horizontal="left" vertical="center" wrapText="1"/>
    </xf>
    <xf numFmtId="0" fontId="14" fillId="20" borderId="1" xfId="0" applyFont="1" applyFill="1" applyBorder="1" applyAlignment="1">
      <alignment horizontal="center" vertical="center" wrapText="1"/>
    </xf>
    <xf numFmtId="0" fontId="14" fillId="20" borderId="2" xfId="0" applyFont="1" applyFill="1" applyBorder="1" applyAlignment="1">
      <alignment horizontal="center" vertical="center" wrapText="1"/>
    </xf>
    <xf numFmtId="0" fontId="14" fillId="20" borderId="5" xfId="0" applyFont="1" applyFill="1" applyBorder="1" applyAlignment="1">
      <alignment horizontal="center" vertical="center" wrapText="1"/>
    </xf>
    <xf numFmtId="167" fontId="15" fillId="18" borderId="1" xfId="7" applyNumberFormat="1" applyFont="1" applyFill="1" applyBorder="1" applyAlignment="1" applyProtection="1">
      <alignment horizontal="center" vertical="center"/>
    </xf>
    <xf numFmtId="167" fontId="15" fillId="18" borderId="2" xfId="7" applyNumberFormat="1" applyFont="1" applyFill="1" applyBorder="1" applyAlignment="1" applyProtection="1">
      <alignment horizontal="center" vertical="center"/>
    </xf>
    <xf numFmtId="167" fontId="15" fillId="18" borderId="5" xfId="7" applyNumberFormat="1" applyFont="1" applyFill="1" applyBorder="1" applyAlignment="1" applyProtection="1">
      <alignment horizontal="center" vertical="center"/>
    </xf>
    <xf numFmtId="0" fontId="27" fillId="13" borderId="30" xfId="0" applyFont="1" applyFill="1" applyBorder="1" applyAlignment="1" applyProtection="1">
      <alignment horizontal="center" vertical="center" wrapText="1"/>
      <protection locked="0"/>
    </xf>
    <xf numFmtId="0" fontId="27" fillId="13" borderId="18" xfId="0" applyFont="1" applyFill="1" applyBorder="1" applyAlignment="1" applyProtection="1">
      <alignment horizontal="center" vertical="center" wrapText="1"/>
      <protection locked="0"/>
    </xf>
    <xf numFmtId="0" fontId="27" fillId="13" borderId="24" xfId="0" applyFont="1" applyFill="1" applyBorder="1" applyAlignment="1" applyProtection="1">
      <alignment horizontal="center" vertical="center" wrapText="1"/>
      <protection locked="0"/>
    </xf>
    <xf numFmtId="0" fontId="27" fillId="13" borderId="27" xfId="0" applyFont="1" applyFill="1" applyBorder="1" applyAlignment="1" applyProtection="1">
      <alignment horizontal="center" vertical="top" wrapText="1"/>
      <protection locked="0"/>
    </xf>
    <xf numFmtId="0" fontId="27" fillId="13" borderId="14" xfId="0" applyFont="1" applyFill="1" applyBorder="1" applyAlignment="1" applyProtection="1">
      <alignment horizontal="center" vertical="top" wrapText="1"/>
      <protection locked="0"/>
    </xf>
    <xf numFmtId="0" fontId="27" fillId="13" borderId="28" xfId="0" applyFont="1" applyFill="1" applyBorder="1" applyAlignment="1" applyProtection="1">
      <alignment horizontal="center" vertical="top" wrapText="1"/>
      <protection locked="0"/>
    </xf>
    <xf numFmtId="0" fontId="40" fillId="13" borderId="3" xfId="0" applyFont="1" applyFill="1" applyBorder="1" applyAlignment="1" applyProtection="1">
      <alignment horizontal="left" vertical="top" wrapText="1"/>
      <protection locked="0"/>
    </xf>
    <xf numFmtId="0" fontId="40" fillId="13" borderId="10" xfId="0" applyFont="1" applyFill="1" applyBorder="1" applyAlignment="1" applyProtection="1">
      <alignment horizontal="left" vertical="top" wrapText="1"/>
      <protection locked="0"/>
    </xf>
    <xf numFmtId="0" fontId="40" fillId="13" borderId="26" xfId="0" applyFont="1" applyFill="1" applyBorder="1" applyAlignment="1" applyProtection="1">
      <alignment horizontal="left" vertical="top" wrapText="1"/>
      <protection locked="0"/>
    </xf>
    <xf numFmtId="0" fontId="40" fillId="13" borderId="4" xfId="0" applyFont="1" applyFill="1" applyBorder="1" applyAlignment="1" applyProtection="1">
      <alignment horizontal="left" vertical="top" wrapText="1"/>
      <protection locked="0"/>
    </xf>
    <xf numFmtId="0" fontId="40" fillId="13" borderId="0" xfId="0" applyFont="1" applyFill="1" applyAlignment="1" applyProtection="1">
      <alignment horizontal="left" vertical="top" wrapText="1"/>
      <protection locked="0"/>
    </xf>
    <xf numFmtId="0" fontId="40" fillId="13" borderId="29" xfId="0" applyFont="1" applyFill="1" applyBorder="1" applyAlignment="1" applyProtection="1">
      <alignment horizontal="left" vertical="top" wrapText="1"/>
      <protection locked="0"/>
    </xf>
    <xf numFmtId="0" fontId="40" fillId="13" borderId="6" xfId="0" applyFont="1" applyFill="1" applyBorder="1" applyAlignment="1" applyProtection="1">
      <alignment horizontal="left" vertical="top" wrapText="1"/>
      <protection locked="0"/>
    </xf>
    <xf numFmtId="0" fontId="40" fillId="13" borderId="7" xfId="0" applyFont="1" applyFill="1" applyBorder="1" applyAlignment="1" applyProtection="1">
      <alignment horizontal="left" vertical="top" wrapText="1"/>
      <protection locked="0"/>
    </xf>
    <xf numFmtId="0" fontId="40" fillId="13" borderId="8" xfId="0" applyFont="1" applyFill="1" applyBorder="1" applyAlignment="1" applyProtection="1">
      <alignment horizontal="left" vertical="top" wrapText="1"/>
      <protection locked="0"/>
    </xf>
    <xf numFmtId="0" fontId="18" fillId="20" borderId="1" xfId="0" applyFont="1" applyFill="1" applyBorder="1" applyAlignment="1">
      <alignment horizontal="center" vertical="center" wrapText="1"/>
    </xf>
    <xf numFmtId="0" fontId="18" fillId="20" borderId="2" xfId="0" applyFont="1" applyFill="1" applyBorder="1" applyAlignment="1">
      <alignment horizontal="center" vertical="center" wrapText="1"/>
    </xf>
    <xf numFmtId="0" fontId="48" fillId="8" borderId="3" xfId="0" applyFont="1" applyFill="1" applyBorder="1" applyAlignment="1">
      <alignment horizontal="left" vertical="center" wrapText="1"/>
    </xf>
    <xf numFmtId="0" fontId="48" fillId="8" borderId="10" xfId="0" applyFont="1" applyFill="1" applyBorder="1" applyAlignment="1">
      <alignment horizontal="left" vertical="center" wrapText="1"/>
    </xf>
    <xf numFmtId="0" fontId="48" fillId="8" borderId="26" xfId="0" applyFont="1" applyFill="1" applyBorder="1" applyAlignment="1">
      <alignment horizontal="left" vertical="center" wrapText="1"/>
    </xf>
    <xf numFmtId="169" fontId="46" fillId="8" borderId="26" xfId="7" applyNumberFormat="1" applyFont="1" applyFill="1" applyBorder="1" applyAlignment="1" applyProtection="1">
      <alignment horizontal="center" vertical="center"/>
    </xf>
    <xf numFmtId="169" fontId="46" fillId="8" borderId="8" xfId="7" applyNumberFormat="1" applyFont="1" applyFill="1" applyBorder="1" applyAlignment="1" applyProtection="1">
      <alignment horizontal="center" vertical="center"/>
    </xf>
    <xf numFmtId="0" fontId="53" fillId="8" borderId="38" xfId="0" applyFont="1" applyFill="1" applyBorder="1" applyAlignment="1">
      <alignment horizontal="center" vertical="center" wrapText="1"/>
    </xf>
    <xf numFmtId="0" fontId="53" fillId="8" borderId="9" xfId="0" applyFont="1" applyFill="1" applyBorder="1" applyAlignment="1">
      <alignment horizontal="center" vertical="center" wrapText="1"/>
    </xf>
    <xf numFmtId="0" fontId="31" fillId="8" borderId="38" xfId="0" applyFont="1" applyFill="1" applyBorder="1" applyAlignment="1">
      <alignment horizontal="center" vertical="center"/>
    </xf>
    <xf numFmtId="0" fontId="31" fillId="8" borderId="9" xfId="0" applyFont="1" applyFill="1" applyBorder="1" applyAlignment="1">
      <alignment horizontal="center" vertical="center"/>
    </xf>
    <xf numFmtId="0" fontId="49" fillId="8" borderId="6" xfId="0" applyFont="1" applyFill="1" applyBorder="1" applyAlignment="1">
      <alignment horizontal="left" vertical="center" wrapText="1"/>
    </xf>
    <xf numFmtId="0" fontId="49" fillId="8" borderId="7" xfId="0" applyFont="1" applyFill="1" applyBorder="1" applyAlignment="1">
      <alignment horizontal="left" vertical="center" wrapText="1"/>
    </xf>
    <xf numFmtId="0" fontId="49" fillId="8" borderId="8" xfId="0" applyFont="1" applyFill="1" applyBorder="1" applyAlignment="1">
      <alignment horizontal="left" vertical="center" wrapText="1"/>
    </xf>
    <xf numFmtId="0" fontId="46" fillId="15" borderId="1" xfId="0" applyFont="1" applyFill="1" applyBorder="1" applyAlignment="1">
      <alignment horizontal="left" vertical="center"/>
    </xf>
    <xf numFmtId="0" fontId="46" fillId="15" borderId="2" xfId="0" applyFont="1" applyFill="1" applyBorder="1" applyAlignment="1">
      <alignment horizontal="left" vertical="center"/>
    </xf>
    <xf numFmtId="0" fontId="47" fillId="21" borderId="3" xfId="0" applyFont="1" applyFill="1" applyBorder="1" applyAlignment="1">
      <alignment horizontal="center" vertical="center" wrapText="1"/>
    </xf>
    <xf numFmtId="0" fontId="47" fillId="21" borderId="10" xfId="0" applyFont="1" applyFill="1" applyBorder="1" applyAlignment="1">
      <alignment horizontal="center" vertical="center" wrapText="1"/>
    </xf>
    <xf numFmtId="0" fontId="47" fillId="21" borderId="26" xfId="0" applyFont="1" applyFill="1" applyBorder="1" applyAlignment="1">
      <alignment horizontal="center" vertical="center" wrapText="1"/>
    </xf>
    <xf numFmtId="0" fontId="47" fillId="21" borderId="6" xfId="0" applyFont="1" applyFill="1" applyBorder="1" applyAlignment="1">
      <alignment horizontal="center" vertical="center" wrapText="1"/>
    </xf>
    <xf numFmtId="0" fontId="47" fillId="21" borderId="7" xfId="0" applyFont="1" applyFill="1" applyBorder="1" applyAlignment="1">
      <alignment horizontal="center" vertical="center" wrapText="1"/>
    </xf>
    <xf numFmtId="0" fontId="47" fillId="21" borderId="8" xfId="0" applyFont="1" applyFill="1" applyBorder="1" applyAlignment="1">
      <alignment horizontal="center" vertical="center" wrapText="1"/>
    </xf>
    <xf numFmtId="0" fontId="11" fillId="7" borderId="4" xfId="0" applyFont="1" applyFill="1" applyBorder="1" applyAlignment="1">
      <alignment horizontal="left" vertical="center" wrapText="1"/>
    </xf>
    <xf numFmtId="0" fontId="11" fillId="7" borderId="0" xfId="0" applyFont="1" applyFill="1" applyAlignment="1">
      <alignment horizontal="left" vertical="center" wrapText="1"/>
    </xf>
    <xf numFmtId="0" fontId="11" fillId="7" borderId="29" xfId="0" applyFont="1" applyFill="1" applyBorder="1" applyAlignment="1">
      <alignment horizontal="left" vertical="center" wrapText="1"/>
    </xf>
    <xf numFmtId="167" fontId="46" fillId="8" borderId="26" xfId="7" applyNumberFormat="1" applyFont="1" applyFill="1" applyBorder="1" applyAlignment="1" applyProtection="1">
      <alignment horizontal="center" vertical="center"/>
    </xf>
    <xf numFmtId="167" fontId="46" fillId="8" borderId="8" xfId="7" applyNumberFormat="1" applyFont="1" applyFill="1" applyBorder="1" applyAlignment="1" applyProtection="1">
      <alignment horizontal="center" vertical="center"/>
    </xf>
    <xf numFmtId="0" fontId="50" fillId="8" borderId="38" xfId="0" applyFont="1" applyFill="1" applyBorder="1" applyAlignment="1">
      <alignment horizontal="center" vertical="center" wrapText="1"/>
    </xf>
    <xf numFmtId="0" fontId="50" fillId="8" borderId="9" xfId="0" applyFont="1" applyFill="1" applyBorder="1" applyAlignment="1">
      <alignment horizontal="center" vertical="center" wrapText="1"/>
    </xf>
    <xf numFmtId="0" fontId="16" fillId="8" borderId="38" xfId="0" applyFont="1" applyFill="1" applyBorder="1" applyAlignment="1">
      <alignment horizontal="center" vertical="center" wrapText="1"/>
    </xf>
    <xf numFmtId="0" fontId="16" fillId="8" borderId="9" xfId="0" applyFont="1" applyFill="1" applyBorder="1" applyAlignment="1">
      <alignment horizontal="center" vertical="center" wrapText="1"/>
    </xf>
    <xf numFmtId="9" fontId="46" fillId="8" borderId="26" xfId="7" applyNumberFormat="1" applyFont="1" applyFill="1" applyBorder="1" applyAlignment="1" applyProtection="1">
      <alignment horizontal="center" vertical="center"/>
    </xf>
    <xf numFmtId="9" fontId="46" fillId="8" borderId="8" xfId="7" applyNumberFormat="1" applyFont="1" applyFill="1" applyBorder="1" applyAlignment="1" applyProtection="1">
      <alignment horizontal="center" vertical="center"/>
    </xf>
    <xf numFmtId="0" fontId="15" fillId="8" borderId="3" xfId="0" applyFont="1" applyFill="1" applyBorder="1" applyAlignment="1">
      <alignment horizontal="center" vertical="center" wrapText="1"/>
    </xf>
    <xf numFmtId="0" fontId="15" fillId="8" borderId="26" xfId="0" applyFont="1" applyFill="1" applyBorder="1" applyAlignment="1">
      <alignment horizontal="center" vertical="center" wrapText="1"/>
    </xf>
    <xf numFmtId="0" fontId="15" fillId="8" borderId="6" xfId="0" applyFont="1" applyFill="1" applyBorder="1" applyAlignment="1">
      <alignment horizontal="center" vertical="center" wrapText="1"/>
    </xf>
    <xf numFmtId="0" fontId="15" fillId="8" borderId="8" xfId="0" applyFont="1" applyFill="1" applyBorder="1" applyAlignment="1">
      <alignment horizontal="center" vertical="center" wrapText="1"/>
    </xf>
    <xf numFmtId="0" fontId="8" fillId="0" borderId="0" xfId="0" applyFont="1" applyAlignment="1">
      <alignment horizontal="center" wrapText="1"/>
    </xf>
    <xf numFmtId="0" fontId="4" fillId="0" borderId="0" xfId="0" applyFont="1" applyAlignment="1">
      <alignment horizontal="center" vertical="center"/>
    </xf>
    <xf numFmtId="0" fontId="52" fillId="0" borderId="0" xfId="6" applyFont="1" applyAlignment="1">
      <alignment horizontal="center"/>
    </xf>
    <xf numFmtId="0" fontId="5" fillId="0" borderId="0" xfId="0" applyFont="1" applyAlignment="1">
      <alignment horizontal="left" vertical="top" wrapText="1"/>
    </xf>
    <xf numFmtId="0" fontId="55" fillId="0" borderId="0" xfId="6" applyFont="1" applyAlignment="1">
      <alignment horizontal="center"/>
    </xf>
    <xf numFmtId="0" fontId="7" fillId="0" borderId="0" xfId="0" applyFont="1" applyAlignment="1">
      <alignment horizontal="left" wrapText="1"/>
    </xf>
    <xf numFmtId="0" fontId="6" fillId="0" borderId="0" xfId="0" applyFont="1" applyAlignment="1">
      <alignment horizontal="center" vertical="center"/>
    </xf>
  </cellXfs>
  <cellStyles count="8">
    <cellStyle name="40% - Accent3" xfId="3" builtinId="39"/>
    <cellStyle name="40% - Accent4" xfId="5" builtinId="43"/>
    <cellStyle name="60% - Accent3" xfId="4" builtinId="40"/>
    <cellStyle name="Currency 2" xfId="7" xr:uid="{43C0FFF8-165C-4611-9704-3E5F75A511D7}"/>
    <cellStyle name="Good" xfId="2" builtinId="26"/>
    <cellStyle name="Hyperlink" xfId="6" builtinId="8"/>
    <cellStyle name="Normal" xfId="0" builtinId="0"/>
    <cellStyle name="Percent" xfId="1" builtinId="5"/>
  </cellStyles>
  <dxfs count="53">
    <dxf>
      <font>
        <b/>
        <i val="0"/>
      </font>
      <fill>
        <patternFill>
          <bgColor rgb="FFFF0000"/>
        </patternFill>
      </fill>
    </dxf>
    <dxf>
      <fill>
        <patternFill>
          <bgColor rgb="FFFF0000"/>
        </patternFill>
      </fill>
    </dxf>
    <dxf>
      <font>
        <b val="0"/>
        <i val="0"/>
        <color auto="1"/>
      </font>
      <fill>
        <patternFill>
          <bgColor rgb="FFFF0000"/>
        </patternFill>
      </fill>
    </dxf>
    <dxf>
      <font>
        <b val="0"/>
        <i val="0"/>
        <color auto="1"/>
      </font>
      <fill>
        <patternFill>
          <bgColor rgb="FFFFC000"/>
        </patternFill>
      </fill>
    </dxf>
    <dxf>
      <font>
        <b val="0"/>
        <i val="0"/>
      </font>
      <fill>
        <patternFill>
          <bgColor theme="9" tint="0.39994506668294322"/>
        </patternFill>
      </fill>
    </dxf>
    <dxf>
      <fill>
        <patternFill>
          <bgColor rgb="FFFF0000"/>
        </patternFill>
      </fill>
    </dxf>
    <dxf>
      <fill>
        <patternFill>
          <bgColor rgb="FFFF0000"/>
        </patternFill>
      </fill>
    </dxf>
    <dxf>
      <font>
        <b val="0"/>
        <i val="0"/>
        <color theme="1"/>
      </font>
      <fill>
        <patternFill patternType="solid">
          <bgColor rgb="FFFF0000"/>
        </patternFill>
      </fill>
    </dxf>
    <dxf>
      <font>
        <color rgb="FF9C5700"/>
      </font>
      <fill>
        <patternFill>
          <bgColor rgb="FFFFEB9C"/>
        </patternFill>
      </fill>
    </dxf>
    <dxf>
      <font>
        <color rgb="FF9C0006"/>
      </font>
      <fill>
        <patternFill>
          <bgColor rgb="FFFFC7CE"/>
        </patternFill>
      </fill>
    </dxf>
    <dxf>
      <font>
        <color rgb="FF006100"/>
      </font>
      <fill>
        <patternFill>
          <bgColor rgb="FFC6EFCE"/>
        </patternFill>
      </fill>
    </dxf>
    <dxf>
      <fill>
        <patternFill>
          <bgColor rgb="FFFF0000"/>
        </patternFill>
      </fill>
    </dxf>
    <dxf>
      <fill>
        <patternFill>
          <bgColor theme="9"/>
        </patternFill>
      </fill>
    </dxf>
    <dxf>
      <fill>
        <patternFill>
          <bgColor rgb="FFFF0000"/>
        </patternFill>
      </fill>
    </dxf>
    <dxf>
      <font>
        <color auto="1"/>
      </font>
      <fill>
        <patternFill>
          <bgColor rgb="FFFF0000"/>
        </patternFill>
      </fill>
    </dxf>
    <dxf>
      <fill>
        <patternFill>
          <bgColor theme="6" tint="0.79998168889431442"/>
        </patternFill>
      </fill>
    </dxf>
    <dxf>
      <font>
        <color rgb="FF9C0006"/>
      </font>
      <fill>
        <patternFill>
          <bgColor rgb="FFFFC7CE"/>
        </patternFill>
      </fill>
    </dxf>
    <dxf>
      <fill>
        <patternFill>
          <bgColor theme="8" tint="0.59996337778862885"/>
        </patternFill>
      </fill>
    </dxf>
    <dxf>
      <fill>
        <patternFill>
          <bgColor theme="7" tint="0.39994506668294322"/>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rgb="FFFFFF00"/>
        </patternFill>
      </fill>
    </dxf>
    <dxf>
      <fill>
        <patternFill>
          <bgColor rgb="FFFF0000"/>
        </patternFill>
      </fill>
    </dxf>
    <dxf>
      <fill>
        <patternFill>
          <bgColor theme="7" tint="0.39994506668294322"/>
        </patternFill>
      </fill>
    </dxf>
    <dxf>
      <fill>
        <patternFill>
          <bgColor theme="8" tint="0.59996337778862885"/>
        </patternFill>
      </fill>
    </dxf>
    <dxf>
      <fill>
        <patternFill>
          <bgColor theme="7" tint="0.39994506668294322"/>
        </patternFill>
      </fill>
    </dxf>
    <dxf>
      <fill>
        <patternFill>
          <bgColor theme="8" tint="0.59996337778862885"/>
        </patternFill>
      </fill>
    </dxf>
    <dxf>
      <fill>
        <patternFill>
          <bgColor rgb="FFFF0000"/>
        </patternFill>
      </fill>
    </dxf>
    <dxf>
      <fill>
        <patternFill>
          <bgColor theme="8" tint="0.59996337778862885"/>
        </patternFill>
      </fill>
    </dxf>
    <dxf>
      <fill>
        <patternFill>
          <bgColor theme="7" tint="0.39994506668294322"/>
        </patternFill>
      </fill>
    </dxf>
    <dxf>
      <fill>
        <patternFill>
          <bgColor rgb="FFFF0000"/>
        </patternFill>
      </fill>
    </dxf>
    <dxf>
      <fill>
        <patternFill>
          <bgColor theme="7" tint="0.39994506668294322"/>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10</xdr:col>
      <xdr:colOff>9525</xdr:colOff>
      <xdr:row>2</xdr:row>
      <xdr:rowOff>0</xdr:rowOff>
    </xdr:to>
    <xdr:pic>
      <xdr:nvPicPr>
        <xdr:cNvPr id="2" name="Picture 1">
          <a:extLst>
            <a:ext uri="{FF2B5EF4-FFF2-40B4-BE49-F238E27FC236}">
              <a16:creationId xmlns:a16="http://schemas.microsoft.com/office/drawing/2014/main" id="{830EA0F7-CEAA-42BF-9243-77A190570A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6108699" cy="508000"/>
        </a:xfrm>
        <a:prstGeom prst="rect">
          <a:avLst/>
        </a:prstGeom>
      </xdr:spPr>
    </xdr:pic>
    <xdr:clientData/>
  </xdr:twoCellAnchor>
  <xdr:twoCellAnchor editAs="absolute">
    <xdr:from>
      <xdr:col>0</xdr:col>
      <xdr:colOff>295275</xdr:colOff>
      <xdr:row>0</xdr:row>
      <xdr:rowOff>123825</xdr:rowOff>
    </xdr:from>
    <xdr:to>
      <xdr:col>7</xdr:col>
      <xdr:colOff>254000</xdr:colOff>
      <xdr:row>1</xdr:row>
      <xdr:rowOff>207433</xdr:rowOff>
    </xdr:to>
    <xdr:sp macro="" textlink="">
      <xdr:nvSpPr>
        <xdr:cNvPr id="3" name="TextBox 2">
          <a:extLst>
            <a:ext uri="{FF2B5EF4-FFF2-40B4-BE49-F238E27FC236}">
              <a16:creationId xmlns:a16="http://schemas.microsoft.com/office/drawing/2014/main" id="{D9739143-8584-483D-9DFC-90B476F06053}"/>
            </a:ext>
          </a:extLst>
        </xdr:cNvPr>
        <xdr:cNvSpPr txBox="1"/>
      </xdr:nvSpPr>
      <xdr:spPr>
        <a:xfrm>
          <a:off x="298450" y="127000"/>
          <a:ext cx="4225925" cy="26458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AU" sz="1000">
              <a:solidFill>
                <a:schemeClr val="bg1"/>
              </a:solidFill>
              <a:latin typeface="Noto Sans" panose="020B0502040504020204" pitchFamily="34" charset="0"/>
              <a:ea typeface="Noto Sans" panose="020B0502040504020204" pitchFamily="34" charset="0"/>
              <a:cs typeface="Noto Sans" panose="020B0502040504020204" pitchFamily="34" charset="0"/>
            </a:rPr>
            <a:t>Department of Sport, Racing, and Olympic and Paralympic Games</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qld.gov.au/recreation/sports/funding/gameson/partnership-fund" TargetMode="External"/><Relationship Id="rId1" Type="http://schemas.openxmlformats.org/officeDocument/2006/relationships/hyperlink" Target="https://www.qld.gov.au/recreation/sports/office-location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69BAE5-DDDB-4859-8C7E-68D6A968D397}">
  <sheetPr codeName="Sheet1"/>
  <dimension ref="A2:J17"/>
  <sheetViews>
    <sheetView workbookViewId="0">
      <selection activeCell="M21" sqref="M21:M22"/>
    </sheetView>
  </sheetViews>
  <sheetFormatPr defaultRowHeight="14.5" x14ac:dyDescent="0.35"/>
  <sheetData>
    <row r="2" spans="1:10" ht="25.5" customHeight="1" x14ac:dyDescent="0.35">
      <c r="A2" s="306"/>
      <c r="B2" s="306"/>
      <c r="C2" s="306"/>
      <c r="D2" s="306"/>
      <c r="E2" s="306"/>
      <c r="F2" s="306"/>
      <c r="G2" s="306"/>
      <c r="H2" s="306"/>
      <c r="I2" s="306"/>
      <c r="J2" s="306"/>
    </row>
    <row r="3" spans="1:10" x14ac:dyDescent="0.35">
      <c r="A3" s="306" t="s">
        <v>0</v>
      </c>
      <c r="B3" s="306"/>
      <c r="C3" s="306"/>
      <c r="D3" s="306"/>
      <c r="E3" s="306"/>
      <c r="F3" s="306"/>
      <c r="G3" s="306"/>
      <c r="H3" s="306"/>
      <c r="I3" s="306"/>
      <c r="J3" s="306"/>
    </row>
    <row r="4" spans="1:10" ht="14.5" customHeight="1" x14ac:dyDescent="0.35">
      <c r="A4" s="306"/>
      <c r="B4" s="306"/>
      <c r="C4" s="306"/>
      <c r="D4" s="306"/>
      <c r="E4" s="306"/>
      <c r="F4" s="306"/>
      <c r="G4" s="306"/>
      <c r="H4" s="306"/>
      <c r="I4" s="306"/>
      <c r="J4" s="306"/>
    </row>
    <row r="5" spans="1:10" ht="14.5" customHeight="1" x14ac:dyDescent="0.35">
      <c r="A5" s="306"/>
      <c r="B5" s="306"/>
      <c r="C5" s="306"/>
      <c r="D5" s="306"/>
      <c r="E5" s="306"/>
      <c r="F5" s="306"/>
      <c r="G5" s="306"/>
      <c r="H5" s="306"/>
      <c r="I5" s="306"/>
      <c r="J5" s="306"/>
    </row>
    <row r="6" spans="1:10" ht="14.5" customHeight="1" x14ac:dyDescent="0.35">
      <c r="A6" s="306"/>
      <c r="B6" s="306"/>
      <c r="C6" s="306"/>
      <c r="D6" s="306"/>
      <c r="E6" s="306"/>
      <c r="F6" s="306"/>
      <c r="G6" s="306"/>
      <c r="H6" s="306"/>
      <c r="I6" s="306"/>
      <c r="J6" s="306"/>
    </row>
    <row r="7" spans="1:10" ht="9.65" customHeight="1" x14ac:dyDescent="0.35">
      <c r="A7" s="306"/>
      <c r="B7" s="306"/>
      <c r="C7" s="306"/>
      <c r="D7" s="306"/>
      <c r="E7" s="306"/>
      <c r="F7" s="306"/>
      <c r="G7" s="306"/>
      <c r="H7" s="306"/>
      <c r="I7" s="306"/>
      <c r="J7" s="306"/>
    </row>
    <row r="8" spans="1:10" hidden="1" x14ac:dyDescent="0.35">
      <c r="A8" s="306"/>
      <c r="B8" s="306"/>
      <c r="C8" s="306"/>
      <c r="D8" s="306"/>
      <c r="E8" s="306"/>
      <c r="F8" s="306"/>
      <c r="G8" s="306"/>
      <c r="H8" s="306"/>
      <c r="I8" s="306"/>
      <c r="J8" s="306"/>
    </row>
    <row r="9" spans="1:10" ht="18" customHeight="1" x14ac:dyDescent="0.35">
      <c r="A9" s="308" t="s">
        <v>1</v>
      </c>
      <c r="B9" s="308"/>
      <c r="C9" s="308"/>
      <c r="D9" s="308"/>
      <c r="E9" s="308"/>
      <c r="F9" s="308"/>
      <c r="G9" s="308"/>
      <c r="H9" s="308"/>
      <c r="I9" s="308"/>
      <c r="J9" s="308"/>
    </row>
    <row r="10" spans="1:10" ht="5.15" customHeight="1" x14ac:dyDescent="0.35">
      <c r="A10" s="308"/>
      <c r="B10" s="308"/>
      <c r="C10" s="308"/>
      <c r="D10" s="308"/>
      <c r="E10" s="308"/>
      <c r="F10" s="308"/>
      <c r="G10" s="308"/>
      <c r="H10" s="308"/>
      <c r="I10" s="308"/>
      <c r="J10" s="308"/>
    </row>
    <row r="11" spans="1:10" x14ac:dyDescent="0.35">
      <c r="A11" s="307" t="s">
        <v>2</v>
      </c>
      <c r="B11" s="307"/>
      <c r="C11" s="307"/>
      <c r="D11" s="307"/>
      <c r="E11" s="307"/>
      <c r="F11" s="307"/>
      <c r="G11" s="307"/>
      <c r="H11" s="307"/>
      <c r="I11" s="307"/>
      <c r="J11" s="307"/>
    </row>
    <row r="12" spans="1:10" ht="14.5" customHeight="1" x14ac:dyDescent="0.35">
      <c r="A12" s="311" t="s">
        <v>3</v>
      </c>
      <c r="B12" s="311"/>
      <c r="C12" s="311"/>
      <c r="D12" s="311"/>
      <c r="E12" s="311"/>
      <c r="F12" s="311"/>
      <c r="G12" s="311"/>
      <c r="H12" s="311"/>
      <c r="I12" s="311"/>
      <c r="J12" s="311"/>
    </row>
    <row r="13" spans="1:10" ht="23.15" customHeight="1" x14ac:dyDescent="0.35">
      <c r="A13" s="311"/>
      <c r="B13" s="311"/>
      <c r="C13" s="311"/>
      <c r="D13" s="311"/>
      <c r="E13" s="311"/>
      <c r="F13" s="311"/>
      <c r="G13" s="311"/>
      <c r="H13" s="311"/>
      <c r="I13" s="311"/>
      <c r="J13" s="311"/>
    </row>
    <row r="14" spans="1:10" ht="36.65" customHeight="1" x14ac:dyDescent="0.6">
      <c r="A14" s="310" t="s">
        <v>4</v>
      </c>
      <c r="B14" s="310"/>
      <c r="C14" s="310"/>
      <c r="D14" s="310"/>
      <c r="E14" s="310"/>
      <c r="F14" s="310"/>
      <c r="G14" s="310"/>
      <c r="H14" s="310"/>
      <c r="I14" s="310"/>
      <c r="J14" s="310"/>
    </row>
    <row r="15" spans="1:10" x14ac:dyDescent="0.35">
      <c r="A15" s="309" t="s">
        <v>5</v>
      </c>
      <c r="B15" s="309"/>
      <c r="C15" s="309"/>
      <c r="D15" s="309"/>
      <c r="E15" s="309"/>
      <c r="F15" s="309"/>
      <c r="G15" s="309"/>
      <c r="H15" s="309"/>
      <c r="I15" s="309"/>
      <c r="J15" s="309"/>
    </row>
    <row r="16" spans="1:10" ht="6.65" customHeight="1" x14ac:dyDescent="0.35">
      <c r="A16" s="309"/>
      <c r="B16" s="309"/>
      <c r="C16" s="309"/>
      <c r="D16" s="309"/>
      <c r="E16" s="309"/>
      <c r="F16" s="309"/>
      <c r="G16" s="309"/>
      <c r="H16" s="309"/>
      <c r="I16" s="309"/>
      <c r="J16" s="309"/>
    </row>
    <row r="17" spans="1:10" ht="134.5" customHeight="1" x14ac:dyDescent="0.75">
      <c r="A17" s="305" t="s">
        <v>6</v>
      </c>
      <c r="B17" s="305"/>
      <c r="C17" s="305"/>
      <c r="D17" s="305"/>
      <c r="E17" s="305"/>
      <c r="F17" s="305"/>
      <c r="G17" s="305"/>
      <c r="H17" s="305"/>
      <c r="I17" s="305"/>
      <c r="J17" s="305"/>
    </row>
  </sheetData>
  <sheetProtection algorithmName="SHA-512" hashValue="vLKaWmUY5drI5MU+qlO2gWH7L94kpSiwnn5GtEs2dYAVsqu8XLmgwwuQ9FHF6sQnKUJYaGjuEq2HgxzRlkodTg==" saltValue="oARE4Sook0gLGaIMnvciWQ==" spinCount="100000" sheet="1" objects="1" scenarios="1"/>
  <mergeCells count="8">
    <mergeCell ref="A17:J17"/>
    <mergeCell ref="A2:J2"/>
    <mergeCell ref="A11:J11"/>
    <mergeCell ref="A3:J8"/>
    <mergeCell ref="A9:J10"/>
    <mergeCell ref="A15:J16"/>
    <mergeCell ref="A14:J14"/>
    <mergeCell ref="A12:J13"/>
  </mergeCells>
  <hyperlinks>
    <hyperlink ref="A11:J11" r:id="rId1" display="Office Locations " xr:uid="{6A25B948-FAAC-494D-9EE3-0DABA01E498D}"/>
    <hyperlink ref="A15:J16" r:id="rId2" display="Website Link " xr:uid="{E4A34788-29BE-4E05-B1BA-1F878B44DB27}"/>
  </hyperlinks>
  <pageMargins left="0.7" right="0.7" top="0.75" bottom="0.75" header="0.3" footer="0.3"/>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66B9AC-0587-4937-AD81-5C3ABDB82879}">
  <sheetPr codeName="Sheet2"/>
  <dimension ref="A1:Q115"/>
  <sheetViews>
    <sheetView tabSelected="1" topLeftCell="A33" zoomScale="80" zoomScaleNormal="80" workbookViewId="0">
      <selection activeCell="J26" sqref="J26:J28"/>
    </sheetView>
  </sheetViews>
  <sheetFormatPr defaultColWidth="8.7265625" defaultRowHeight="14.5" x14ac:dyDescent="0.35"/>
  <cols>
    <col min="1" max="1" width="15.54296875" customWidth="1"/>
    <col min="2" max="2" width="71.81640625" customWidth="1"/>
    <col min="5" max="5" width="32.26953125" customWidth="1"/>
    <col min="6" max="6" width="18.81640625" customWidth="1"/>
    <col min="7" max="7" width="39.453125" customWidth="1"/>
    <col min="8" max="8" width="41.453125" customWidth="1"/>
    <col min="9" max="9" width="49.81640625" customWidth="1"/>
    <col min="10" max="10" width="26.453125" customWidth="1"/>
    <col min="11" max="11" width="9.1796875" customWidth="1"/>
    <col min="12" max="12" width="90.81640625" hidden="1" customWidth="1"/>
    <col min="13" max="13" width="27.453125" hidden="1" customWidth="1"/>
    <col min="14" max="14" width="8.7265625" hidden="1" customWidth="1"/>
    <col min="15" max="15" width="26" hidden="1" customWidth="1"/>
    <col min="16" max="16" width="78.54296875" hidden="1" customWidth="1"/>
    <col min="17" max="17" width="27" hidden="1" customWidth="1"/>
  </cols>
  <sheetData>
    <row r="1" spans="1:17" ht="107.5" thickBot="1" x14ac:dyDescent="0.4">
      <c r="A1" s="1"/>
      <c r="B1" s="2" t="s">
        <v>102</v>
      </c>
      <c r="C1" s="2"/>
      <c r="D1" s="2"/>
      <c r="E1" s="2"/>
      <c r="F1" s="2"/>
      <c r="G1" s="2"/>
      <c r="H1" s="2"/>
      <c r="I1" s="2"/>
      <c r="J1" s="2"/>
    </row>
    <row r="2" spans="1:17" ht="30" thickBot="1" x14ac:dyDescent="0.4">
      <c r="A2" s="3"/>
      <c r="B2" s="94" t="s">
        <v>7</v>
      </c>
      <c r="C2" s="94"/>
      <c r="D2" s="94"/>
      <c r="E2" s="94"/>
      <c r="F2" s="94"/>
      <c r="G2" s="94"/>
      <c r="H2" s="94"/>
      <c r="I2" s="94"/>
      <c r="J2" s="94"/>
    </row>
    <row r="3" spans="1:17" ht="23.5" thickBot="1" x14ac:dyDescent="0.4">
      <c r="A3" s="4"/>
      <c r="B3" s="5"/>
      <c r="C3" s="6"/>
      <c r="D3" s="6"/>
      <c r="E3" s="6"/>
      <c r="F3" s="6"/>
      <c r="G3" s="6"/>
      <c r="H3" s="6"/>
      <c r="I3" s="6"/>
      <c r="J3" s="6"/>
    </row>
    <row r="4" spans="1:17" ht="23.5" thickBot="1" x14ac:dyDescent="0.4">
      <c r="A4" s="7"/>
      <c r="B4" s="8" t="s">
        <v>8</v>
      </c>
      <c r="C4" s="101"/>
      <c r="D4" s="102"/>
      <c r="E4" s="102"/>
      <c r="F4" s="102"/>
      <c r="G4" s="102"/>
      <c r="H4" s="102"/>
      <c r="I4" s="103"/>
      <c r="J4" s="9"/>
    </row>
    <row r="5" spans="1:17" ht="23.5" thickBot="1" x14ac:dyDescent="0.4">
      <c r="A5" s="7"/>
      <c r="B5" s="5"/>
      <c r="C5" s="6"/>
      <c r="D5" s="6"/>
      <c r="E5" s="6"/>
      <c r="F5" s="6"/>
      <c r="G5" s="6"/>
      <c r="H5" s="6"/>
      <c r="I5" s="6"/>
      <c r="J5" s="10"/>
    </row>
    <row r="6" spans="1:17" ht="27.5" thickBot="1" x14ac:dyDescent="0.4">
      <c r="A6" s="7"/>
      <c r="B6" s="8" t="s">
        <v>9</v>
      </c>
      <c r="C6" s="6"/>
      <c r="D6" s="104" t="s">
        <v>10</v>
      </c>
      <c r="E6" s="105"/>
      <c r="F6" s="105"/>
      <c r="G6" s="105"/>
      <c r="H6" s="105"/>
      <c r="I6" s="106"/>
      <c r="J6" s="10"/>
    </row>
    <row r="7" spans="1:17" ht="23.5" thickBot="1" x14ac:dyDescent="0.4">
      <c r="A7" s="7"/>
      <c r="B7" s="5"/>
      <c r="C7" s="6"/>
      <c r="D7" s="6"/>
      <c r="E7" s="6"/>
      <c r="F7" s="6"/>
      <c r="G7" s="6"/>
      <c r="H7" s="6"/>
      <c r="I7" s="6"/>
      <c r="J7" s="10"/>
    </row>
    <row r="8" spans="1:17" ht="23.5" thickBot="1" x14ac:dyDescent="0.4">
      <c r="A8" s="7"/>
      <c r="B8" s="8" t="s">
        <v>11</v>
      </c>
      <c r="C8" s="11"/>
      <c r="D8" s="11"/>
      <c r="E8" s="11"/>
      <c r="F8" s="101"/>
      <c r="G8" s="102"/>
      <c r="H8" s="102"/>
      <c r="I8" s="103"/>
      <c r="J8" s="9"/>
    </row>
    <row r="9" spans="1:17" ht="27" x14ac:dyDescent="0.35">
      <c r="A9" s="7"/>
      <c r="B9" s="12"/>
      <c r="C9" s="13"/>
      <c r="D9" s="14"/>
      <c r="E9" s="11"/>
      <c r="F9" s="15"/>
      <c r="G9" s="15"/>
      <c r="H9" s="15"/>
      <c r="I9" s="15"/>
      <c r="J9" s="6"/>
    </row>
    <row r="10" spans="1:17" ht="27" x14ac:dyDescent="0.35">
      <c r="A10" s="7"/>
      <c r="B10" s="92" t="s">
        <v>13</v>
      </c>
      <c r="C10" s="92"/>
      <c r="D10" s="92"/>
      <c r="E10" s="92"/>
      <c r="F10" s="90" t="b">
        <f>IF(F8="",FALSE,IF(F8="Urban or Regional Queensland",1000000,IF(F8="Remote and Very Remote LGAs",1000000,IF(F8="Discrete Communities including the Torres Strait",1000000,""))))</f>
        <v>0</v>
      </c>
      <c r="G10" s="93" t="s">
        <v>14</v>
      </c>
      <c r="H10" s="93"/>
      <c r="I10" s="93"/>
      <c r="J10" s="6"/>
    </row>
    <row r="11" spans="1:17" ht="27" x14ac:dyDescent="0.35">
      <c r="A11" s="7"/>
      <c r="B11" s="12"/>
      <c r="C11" s="13"/>
      <c r="D11" s="14"/>
      <c r="E11" s="11"/>
      <c r="F11" s="15"/>
      <c r="G11" s="15"/>
      <c r="H11" s="15"/>
      <c r="I11" s="15"/>
      <c r="J11" s="6"/>
    </row>
    <row r="12" spans="1:17" ht="27" x14ac:dyDescent="0.35">
      <c r="A12" s="7"/>
      <c r="B12" s="92" t="s">
        <v>15</v>
      </c>
      <c r="C12" s="92"/>
      <c r="D12" s="92"/>
      <c r="E12" s="92"/>
      <c r="F12" s="16" t="b">
        <f>IF(F8="Urban or Regional Queensland","$500,000",IF(F8="Remote and Very Remote LGAs","$740,000",IF(F8="Discrete Communities including the Torres Strait","$830,000")))</f>
        <v>0</v>
      </c>
      <c r="G12" s="93" t="s">
        <v>14</v>
      </c>
      <c r="H12" s="93"/>
      <c r="I12" s="93"/>
      <c r="J12" s="6"/>
    </row>
    <row r="13" spans="1:17" ht="23.5" thickBot="1" x14ac:dyDescent="0.4">
      <c r="A13" s="17"/>
      <c r="B13" s="18"/>
      <c r="C13" s="18"/>
      <c r="D13" s="18"/>
      <c r="E13" s="18"/>
      <c r="F13" s="18"/>
      <c r="G13" s="18"/>
      <c r="H13" s="18"/>
      <c r="I13" s="18"/>
      <c r="J13" s="18"/>
    </row>
    <row r="14" spans="1:17" ht="30" thickBot="1" x14ac:dyDescent="0.4">
      <c r="A14" s="3"/>
      <c r="B14" s="94" t="s">
        <v>16</v>
      </c>
      <c r="C14" s="94"/>
      <c r="D14" s="94"/>
      <c r="E14" s="94"/>
      <c r="F14" s="94"/>
      <c r="G14" s="94"/>
      <c r="H14" s="94"/>
      <c r="I14" s="94"/>
      <c r="J14" s="94"/>
      <c r="L14" s="182" t="s">
        <v>17</v>
      </c>
      <c r="M14" s="183"/>
      <c r="N14" s="183"/>
      <c r="O14" s="183"/>
      <c r="P14" s="183"/>
      <c r="Q14" s="184"/>
    </row>
    <row r="15" spans="1:17" ht="409.5" customHeight="1" thickBot="1" x14ac:dyDescent="0.4">
      <c r="A15" s="95" t="s">
        <v>103</v>
      </c>
      <c r="B15" s="96"/>
      <c r="C15" s="96"/>
      <c r="D15" s="96"/>
      <c r="E15" s="96"/>
      <c r="F15" s="96"/>
      <c r="G15" s="96"/>
      <c r="H15" s="96"/>
      <c r="I15" s="96"/>
      <c r="J15" s="97"/>
      <c r="L15" s="185" t="s">
        <v>101</v>
      </c>
      <c r="M15" s="186"/>
      <c r="N15" s="186"/>
      <c r="O15" s="186"/>
      <c r="P15" s="186"/>
      <c r="Q15" s="187"/>
    </row>
    <row r="16" spans="1:17" ht="92.5" thickBot="1" x14ac:dyDescent="0.4">
      <c r="A16" s="19"/>
      <c r="B16" s="98" t="s">
        <v>18</v>
      </c>
      <c r="C16" s="98"/>
      <c r="D16" s="99"/>
      <c r="E16" s="100" t="s">
        <v>19</v>
      </c>
      <c r="F16" s="99"/>
      <c r="G16" s="20" t="s">
        <v>20</v>
      </c>
      <c r="H16" s="21" t="s">
        <v>21</v>
      </c>
      <c r="I16" s="21" t="s">
        <v>22</v>
      </c>
      <c r="J16" s="22" t="s">
        <v>23</v>
      </c>
      <c r="L16" s="23" t="s">
        <v>24</v>
      </c>
      <c r="M16" s="24" t="s">
        <v>25</v>
      </c>
      <c r="N16" s="188" t="s">
        <v>26</v>
      </c>
      <c r="O16" s="189"/>
      <c r="P16" s="189"/>
      <c r="Q16" s="190"/>
    </row>
    <row r="17" spans="1:17" ht="20" x14ac:dyDescent="0.35">
      <c r="A17" s="127" t="s">
        <v>27</v>
      </c>
      <c r="B17" s="129" t="s">
        <v>28</v>
      </c>
      <c r="C17" s="130"/>
      <c r="D17" s="130"/>
      <c r="E17" s="135" t="s">
        <v>29</v>
      </c>
      <c r="F17" s="136"/>
      <c r="G17" s="25">
        <v>44865</v>
      </c>
      <c r="H17" s="26">
        <v>120000</v>
      </c>
      <c r="I17" s="27"/>
      <c r="J17" s="137">
        <f>IF(I17="Preferred Quote",H17, IF(I18="Preferred Quote",H18, IF(I19="Preferred Quote",H19, "0")))</f>
        <v>130000</v>
      </c>
      <c r="L17" s="191" t="s">
        <v>36</v>
      </c>
      <c r="M17" s="120">
        <f>IF(L17="Yes",J17,IF(L17="No", "INELIGIBLE", ""))</f>
        <v>130000</v>
      </c>
      <c r="N17" s="218" t="s">
        <v>31</v>
      </c>
      <c r="O17" s="219"/>
      <c r="P17" s="219"/>
      <c r="Q17" s="220"/>
    </row>
    <row r="18" spans="1:17" ht="20" x14ac:dyDescent="0.35">
      <c r="A18" s="128"/>
      <c r="B18" s="131"/>
      <c r="C18" s="132"/>
      <c r="D18" s="132"/>
      <c r="E18" s="140" t="s">
        <v>32</v>
      </c>
      <c r="F18" s="141"/>
      <c r="G18" s="28"/>
      <c r="H18" s="29">
        <v>130000</v>
      </c>
      <c r="I18" s="30" t="s">
        <v>33</v>
      </c>
      <c r="J18" s="138"/>
      <c r="L18" s="192"/>
      <c r="M18" s="121"/>
      <c r="N18" s="221"/>
      <c r="O18" s="222"/>
      <c r="P18" s="222"/>
      <c r="Q18" s="223"/>
    </row>
    <row r="19" spans="1:17" ht="20.5" thickBot="1" x14ac:dyDescent="0.4">
      <c r="A19" s="128"/>
      <c r="B19" s="133"/>
      <c r="C19" s="134"/>
      <c r="D19" s="134"/>
      <c r="E19" s="142" t="s">
        <v>34</v>
      </c>
      <c r="F19" s="143"/>
      <c r="G19" s="31"/>
      <c r="H19" s="32">
        <v>140000</v>
      </c>
      <c r="I19" s="33"/>
      <c r="J19" s="139"/>
      <c r="L19" s="193"/>
      <c r="M19" s="122"/>
      <c r="N19" s="224"/>
      <c r="O19" s="225"/>
      <c r="P19" s="225"/>
      <c r="Q19" s="226"/>
    </row>
    <row r="20" spans="1:17" ht="20" x14ac:dyDescent="0.35">
      <c r="A20" s="128"/>
      <c r="B20" s="129" t="s">
        <v>35</v>
      </c>
      <c r="C20" s="130"/>
      <c r="D20" s="130"/>
      <c r="E20" s="144"/>
      <c r="F20" s="145"/>
      <c r="G20" s="34"/>
      <c r="H20" s="26">
        <v>0</v>
      </c>
      <c r="I20" s="27"/>
      <c r="J20" s="120">
        <f>IF(I20="Preferred Quote",H20, IF(I21="Preferred Quote",H21, IF(I22="Preferred Quote",H22, "0")))</f>
        <v>205000</v>
      </c>
      <c r="L20" s="191" t="s">
        <v>30</v>
      </c>
      <c r="M20" s="120" t="str">
        <f>IF(L20="Yes",J20,IF(L20="No", "INELIGIBLE", ""))</f>
        <v>INELIGIBLE</v>
      </c>
      <c r="N20" s="227"/>
      <c r="O20" s="228"/>
      <c r="P20" s="228"/>
      <c r="Q20" s="229"/>
    </row>
    <row r="21" spans="1:17" ht="20" x14ac:dyDescent="0.35">
      <c r="A21" s="128"/>
      <c r="B21" s="131"/>
      <c r="C21" s="132"/>
      <c r="D21" s="132"/>
      <c r="E21" s="140" t="s">
        <v>37</v>
      </c>
      <c r="F21" s="141"/>
      <c r="G21" s="28"/>
      <c r="H21" s="29">
        <v>205000</v>
      </c>
      <c r="I21" s="30" t="s">
        <v>33</v>
      </c>
      <c r="J21" s="121"/>
      <c r="L21" s="192"/>
      <c r="M21" s="121"/>
      <c r="N21" s="230"/>
      <c r="O21" s="231"/>
      <c r="P21" s="231"/>
      <c r="Q21" s="232"/>
    </row>
    <row r="22" spans="1:17" ht="20.5" thickBot="1" x14ac:dyDescent="0.4">
      <c r="A22" s="128"/>
      <c r="B22" s="133"/>
      <c r="C22" s="134"/>
      <c r="D22" s="134"/>
      <c r="E22" s="107"/>
      <c r="F22" s="108"/>
      <c r="G22" s="35"/>
      <c r="H22" s="32">
        <v>0</v>
      </c>
      <c r="I22" s="33"/>
      <c r="J22" s="122"/>
      <c r="L22" s="193"/>
      <c r="M22" s="122"/>
      <c r="N22" s="233"/>
      <c r="O22" s="234"/>
      <c r="P22" s="234"/>
      <c r="Q22" s="235"/>
    </row>
    <row r="23" spans="1:17" ht="20" x14ac:dyDescent="0.35">
      <c r="A23" s="128"/>
      <c r="B23" s="109" t="s">
        <v>38</v>
      </c>
      <c r="C23" s="110"/>
      <c r="D23" s="111"/>
      <c r="E23" s="118"/>
      <c r="F23" s="119"/>
      <c r="G23" s="34"/>
      <c r="H23" s="36" t="s">
        <v>39</v>
      </c>
      <c r="I23" s="27"/>
      <c r="J23" s="120">
        <v>600000</v>
      </c>
      <c r="L23" s="191" t="s">
        <v>36</v>
      </c>
      <c r="M23" s="120">
        <f>IF(L23="Yes",J23,IF(L23="No", "INELIGIBLE", ""))</f>
        <v>600000</v>
      </c>
      <c r="N23" s="218"/>
      <c r="O23" s="219"/>
      <c r="P23" s="219"/>
      <c r="Q23" s="220"/>
    </row>
    <row r="24" spans="1:17" ht="20" x14ac:dyDescent="0.35">
      <c r="A24" s="128"/>
      <c r="B24" s="112"/>
      <c r="C24" s="113"/>
      <c r="D24" s="114"/>
      <c r="E24" s="123" t="s">
        <v>40</v>
      </c>
      <c r="F24" s="124"/>
      <c r="G24" s="28"/>
      <c r="H24" s="29">
        <v>600000</v>
      </c>
      <c r="I24" s="30" t="s">
        <v>33</v>
      </c>
      <c r="J24" s="121"/>
      <c r="L24" s="192"/>
      <c r="M24" s="121"/>
      <c r="N24" s="221"/>
      <c r="O24" s="222"/>
      <c r="P24" s="222"/>
      <c r="Q24" s="223"/>
    </row>
    <row r="25" spans="1:17" ht="20.5" thickBot="1" x14ac:dyDescent="0.4">
      <c r="A25" s="128"/>
      <c r="B25" s="115"/>
      <c r="C25" s="116"/>
      <c r="D25" s="117"/>
      <c r="E25" s="125"/>
      <c r="F25" s="126"/>
      <c r="G25" s="35"/>
      <c r="H25" s="37" t="s">
        <v>41</v>
      </c>
      <c r="I25" s="33"/>
      <c r="J25" s="122"/>
      <c r="L25" s="193"/>
      <c r="M25" s="122"/>
      <c r="N25" s="224"/>
      <c r="O25" s="225"/>
      <c r="P25" s="225"/>
      <c r="Q25" s="226"/>
    </row>
    <row r="26" spans="1:17" ht="20" x14ac:dyDescent="0.35">
      <c r="A26" s="38"/>
      <c r="B26" s="146"/>
      <c r="C26" s="147"/>
      <c r="D26" s="148"/>
      <c r="E26" s="155"/>
      <c r="F26" s="156"/>
      <c r="G26" s="68"/>
      <c r="H26" s="69">
        <v>0</v>
      </c>
      <c r="I26" s="70"/>
      <c r="J26" s="157">
        <f>IF(I26="Preferred Quote",H26, IF(I27="Preferred Quote",H27, IF(I28="Preferred Quote",H28, 0)))</f>
        <v>0</v>
      </c>
      <c r="L26" s="206"/>
      <c r="M26" s="120" t="str">
        <f>IF(L26="Yes",J26,IF(L26="No", "INELIGIBLE", ""))</f>
        <v/>
      </c>
      <c r="N26" s="209"/>
      <c r="O26" s="210"/>
      <c r="P26" s="210"/>
      <c r="Q26" s="211"/>
    </row>
    <row r="27" spans="1:17" ht="20" x14ac:dyDescent="0.35">
      <c r="A27" s="38"/>
      <c r="B27" s="149"/>
      <c r="C27" s="150"/>
      <c r="D27" s="151"/>
      <c r="E27" s="160"/>
      <c r="F27" s="161"/>
      <c r="G27" s="71"/>
      <c r="H27" s="72">
        <v>0</v>
      </c>
      <c r="I27" s="73"/>
      <c r="J27" s="158"/>
      <c r="L27" s="207"/>
      <c r="M27" s="121"/>
      <c r="N27" s="212"/>
      <c r="O27" s="213"/>
      <c r="P27" s="213"/>
      <c r="Q27" s="214"/>
    </row>
    <row r="28" spans="1:17" ht="20.5" thickBot="1" x14ac:dyDescent="0.4">
      <c r="A28" s="38"/>
      <c r="B28" s="152"/>
      <c r="C28" s="153"/>
      <c r="D28" s="154"/>
      <c r="E28" s="162"/>
      <c r="F28" s="163"/>
      <c r="G28" s="74"/>
      <c r="H28" s="75">
        <v>0</v>
      </c>
      <c r="I28" s="76"/>
      <c r="J28" s="159"/>
      <c r="L28" s="208"/>
      <c r="M28" s="122"/>
      <c r="N28" s="215"/>
      <c r="O28" s="216"/>
      <c r="P28" s="216"/>
      <c r="Q28" s="217"/>
    </row>
    <row r="29" spans="1:17" ht="20.149999999999999" customHeight="1" x14ac:dyDescent="0.35">
      <c r="A29" s="38"/>
      <c r="B29" s="146"/>
      <c r="C29" s="147"/>
      <c r="D29" s="147"/>
      <c r="E29" s="155"/>
      <c r="F29" s="156"/>
      <c r="G29" s="68"/>
      <c r="H29" s="69">
        <v>0</v>
      </c>
      <c r="I29" s="77"/>
      <c r="J29" s="164">
        <f>IF(I29="Preferred Quote",H29, IF(I30="Preferred Quote",H30, IF(I31="Preferred Quote",H31, 0)))</f>
        <v>0</v>
      </c>
      <c r="L29" s="206"/>
      <c r="M29" s="120" t="str">
        <f>IF(L29="Yes",J29,IF(L29="No", "INELIGIBLE", ""))</f>
        <v/>
      </c>
      <c r="N29" s="209"/>
      <c r="O29" s="210"/>
      <c r="P29" s="210"/>
      <c r="Q29" s="211"/>
    </row>
    <row r="30" spans="1:17" ht="20.149999999999999" customHeight="1" x14ac:dyDescent="0.35">
      <c r="A30" s="38"/>
      <c r="B30" s="149"/>
      <c r="C30" s="150"/>
      <c r="D30" s="150"/>
      <c r="E30" s="160"/>
      <c r="F30" s="161"/>
      <c r="G30" s="71"/>
      <c r="H30" s="72">
        <v>0</v>
      </c>
      <c r="I30" s="78"/>
      <c r="J30" s="165"/>
      <c r="L30" s="207"/>
      <c r="M30" s="121"/>
      <c r="N30" s="212"/>
      <c r="O30" s="213"/>
      <c r="P30" s="213"/>
      <c r="Q30" s="214"/>
    </row>
    <row r="31" spans="1:17" ht="20.5" customHeight="1" thickBot="1" x14ac:dyDescent="0.4">
      <c r="A31" s="38"/>
      <c r="B31" s="152"/>
      <c r="C31" s="153"/>
      <c r="D31" s="153"/>
      <c r="E31" s="162"/>
      <c r="F31" s="163"/>
      <c r="G31" s="74"/>
      <c r="H31" s="75">
        <v>0</v>
      </c>
      <c r="I31" s="79"/>
      <c r="J31" s="166"/>
      <c r="L31" s="208"/>
      <c r="M31" s="122"/>
      <c r="N31" s="215"/>
      <c r="O31" s="216"/>
      <c r="P31" s="216"/>
      <c r="Q31" s="217"/>
    </row>
    <row r="32" spans="1:17" ht="20" x14ac:dyDescent="0.35">
      <c r="A32" s="38"/>
      <c r="B32" s="146"/>
      <c r="C32" s="147"/>
      <c r="D32" s="147"/>
      <c r="E32" s="155"/>
      <c r="F32" s="156"/>
      <c r="G32" s="68"/>
      <c r="H32" s="69">
        <v>0</v>
      </c>
      <c r="I32" s="77"/>
      <c r="J32" s="157">
        <f>IF(I32="Preferred Quote",H32, IF(I33="Preferred Quote",H33, IF(I34="Preferred Quote",H34, 0)))</f>
        <v>0</v>
      </c>
      <c r="L32" s="206"/>
      <c r="M32" s="120" t="str">
        <f>IF(L32="Yes",J32,IF(L32="No", "INELIGIBLE", ""))</f>
        <v/>
      </c>
      <c r="N32" s="209"/>
      <c r="O32" s="210"/>
      <c r="P32" s="210"/>
      <c r="Q32" s="211"/>
    </row>
    <row r="33" spans="1:17" ht="20" x14ac:dyDescent="0.35">
      <c r="A33" s="38"/>
      <c r="B33" s="149"/>
      <c r="C33" s="150"/>
      <c r="D33" s="150"/>
      <c r="E33" s="160"/>
      <c r="F33" s="161"/>
      <c r="G33" s="71"/>
      <c r="H33" s="72">
        <v>0</v>
      </c>
      <c r="I33" s="78"/>
      <c r="J33" s="158"/>
      <c r="L33" s="207"/>
      <c r="M33" s="121"/>
      <c r="N33" s="212"/>
      <c r="O33" s="213"/>
      <c r="P33" s="213"/>
      <c r="Q33" s="214"/>
    </row>
    <row r="34" spans="1:17" ht="20.5" thickBot="1" x14ac:dyDescent="0.4">
      <c r="A34" s="38"/>
      <c r="B34" s="152"/>
      <c r="C34" s="153"/>
      <c r="D34" s="153"/>
      <c r="E34" s="162"/>
      <c r="F34" s="163"/>
      <c r="G34" s="74"/>
      <c r="H34" s="75">
        <v>0</v>
      </c>
      <c r="I34" s="79"/>
      <c r="J34" s="159"/>
      <c r="L34" s="208"/>
      <c r="M34" s="122"/>
      <c r="N34" s="215"/>
      <c r="O34" s="216"/>
      <c r="P34" s="216"/>
      <c r="Q34" s="217"/>
    </row>
    <row r="35" spans="1:17" ht="20.149999999999999" customHeight="1" x14ac:dyDescent="0.35">
      <c r="A35" s="38"/>
      <c r="B35" s="146"/>
      <c r="C35" s="147"/>
      <c r="D35" s="147"/>
      <c r="E35" s="155"/>
      <c r="F35" s="156"/>
      <c r="G35" s="68"/>
      <c r="H35" s="69">
        <v>0</v>
      </c>
      <c r="I35" s="70"/>
      <c r="J35" s="157">
        <f>IF(I35="Preferred Quote",H35, IF(I36="Preferred Quote",H36, IF(I37="Preferred Quote",H37, 0)))</f>
        <v>0</v>
      </c>
      <c r="L35" s="206"/>
      <c r="M35" s="120" t="str">
        <f>IF(L35="Yes",J35,IF(L35="No", "INELIGIBLE", ""))</f>
        <v/>
      </c>
      <c r="N35" s="209"/>
      <c r="O35" s="210"/>
      <c r="P35" s="210"/>
      <c r="Q35" s="211"/>
    </row>
    <row r="36" spans="1:17" ht="20.149999999999999" customHeight="1" x14ac:dyDescent="0.35">
      <c r="A36" s="38"/>
      <c r="B36" s="149"/>
      <c r="C36" s="150"/>
      <c r="D36" s="150"/>
      <c r="E36" s="160"/>
      <c r="F36" s="161"/>
      <c r="G36" s="71"/>
      <c r="H36" s="72">
        <v>0</v>
      </c>
      <c r="I36" s="73"/>
      <c r="J36" s="158"/>
      <c r="L36" s="207"/>
      <c r="M36" s="121"/>
      <c r="N36" s="212"/>
      <c r="O36" s="213"/>
      <c r="P36" s="213"/>
      <c r="Q36" s="214"/>
    </row>
    <row r="37" spans="1:17" ht="20.5" customHeight="1" thickBot="1" x14ac:dyDescent="0.4">
      <c r="A37" s="38"/>
      <c r="B37" s="152"/>
      <c r="C37" s="153"/>
      <c r="D37" s="153"/>
      <c r="E37" s="162"/>
      <c r="F37" s="163"/>
      <c r="G37" s="74"/>
      <c r="H37" s="75">
        <v>0</v>
      </c>
      <c r="I37" s="76"/>
      <c r="J37" s="159"/>
      <c r="L37" s="208"/>
      <c r="M37" s="122"/>
      <c r="N37" s="215"/>
      <c r="O37" s="216"/>
      <c r="P37" s="216"/>
      <c r="Q37" s="217"/>
    </row>
    <row r="38" spans="1:17" ht="20.149999999999999" customHeight="1" x14ac:dyDescent="0.35">
      <c r="A38" s="38"/>
      <c r="B38" s="146"/>
      <c r="C38" s="147"/>
      <c r="D38" s="147"/>
      <c r="E38" s="155"/>
      <c r="F38" s="156"/>
      <c r="G38" s="68"/>
      <c r="H38" s="69">
        <v>0</v>
      </c>
      <c r="I38" s="70"/>
      <c r="J38" s="157">
        <f>IF(I38="Preferred Quote",H38, IF(I39="Preferred Quote",H39, IF(I40="Preferred Quote",H40, 0)))</f>
        <v>0</v>
      </c>
      <c r="L38" s="206"/>
      <c r="M38" s="120" t="str">
        <f>IF(L38="Yes",J38,IF(L38="No", "INELIGIBLE", ""))</f>
        <v/>
      </c>
      <c r="N38" s="209"/>
      <c r="O38" s="210"/>
      <c r="P38" s="210"/>
      <c r="Q38" s="211"/>
    </row>
    <row r="39" spans="1:17" ht="20.149999999999999" customHeight="1" x14ac:dyDescent="0.35">
      <c r="A39" s="38"/>
      <c r="B39" s="149"/>
      <c r="C39" s="150"/>
      <c r="D39" s="150"/>
      <c r="E39" s="160"/>
      <c r="F39" s="161"/>
      <c r="G39" s="71"/>
      <c r="H39" s="72">
        <v>0</v>
      </c>
      <c r="I39" s="73"/>
      <c r="J39" s="158"/>
      <c r="L39" s="207"/>
      <c r="M39" s="121"/>
      <c r="N39" s="212"/>
      <c r="O39" s="213"/>
      <c r="P39" s="213"/>
      <c r="Q39" s="214"/>
    </row>
    <row r="40" spans="1:17" ht="20.5" customHeight="1" thickBot="1" x14ac:dyDescent="0.4">
      <c r="A40" s="38"/>
      <c r="B40" s="152"/>
      <c r="C40" s="153"/>
      <c r="D40" s="153"/>
      <c r="E40" s="162"/>
      <c r="F40" s="163"/>
      <c r="G40" s="74"/>
      <c r="H40" s="75">
        <v>0</v>
      </c>
      <c r="I40" s="76"/>
      <c r="J40" s="159"/>
      <c r="L40" s="208"/>
      <c r="M40" s="122"/>
      <c r="N40" s="215"/>
      <c r="O40" s="216"/>
      <c r="P40" s="216"/>
      <c r="Q40" s="217"/>
    </row>
    <row r="41" spans="1:17" ht="20" x14ac:dyDescent="0.35">
      <c r="A41" s="38"/>
      <c r="B41" s="146"/>
      <c r="C41" s="147"/>
      <c r="D41" s="147"/>
      <c r="E41" s="155"/>
      <c r="F41" s="156"/>
      <c r="G41" s="68"/>
      <c r="H41" s="69">
        <v>0</v>
      </c>
      <c r="I41" s="70"/>
      <c r="J41" s="157">
        <f t="shared" ref="J41" si="0">IF(I41="Preferred Quote",H41, IF(I42="Preferred Quote",H42, IF(I43="Preferred Quote",H43, 0)))</f>
        <v>0</v>
      </c>
      <c r="L41" s="206"/>
      <c r="M41" s="120" t="str">
        <f>IF(L41="Yes",J41,IF(L41="No", "INELIGIBLE", ""))</f>
        <v/>
      </c>
      <c r="N41" s="209"/>
      <c r="O41" s="210"/>
      <c r="P41" s="210"/>
      <c r="Q41" s="211"/>
    </row>
    <row r="42" spans="1:17" ht="20" x14ac:dyDescent="0.35">
      <c r="A42" s="38"/>
      <c r="B42" s="149"/>
      <c r="C42" s="150"/>
      <c r="D42" s="150"/>
      <c r="E42" s="160"/>
      <c r="F42" s="161"/>
      <c r="G42" s="71"/>
      <c r="H42" s="72">
        <v>0</v>
      </c>
      <c r="I42" s="73"/>
      <c r="J42" s="158"/>
      <c r="L42" s="207"/>
      <c r="M42" s="121"/>
      <c r="N42" s="212"/>
      <c r="O42" s="213"/>
      <c r="P42" s="213"/>
      <c r="Q42" s="214"/>
    </row>
    <row r="43" spans="1:17" ht="20.5" thickBot="1" x14ac:dyDescent="0.4">
      <c r="A43" s="38"/>
      <c r="B43" s="152"/>
      <c r="C43" s="153"/>
      <c r="D43" s="153"/>
      <c r="E43" s="162"/>
      <c r="F43" s="163"/>
      <c r="G43" s="74"/>
      <c r="H43" s="75">
        <v>0</v>
      </c>
      <c r="I43" s="76"/>
      <c r="J43" s="159"/>
      <c r="L43" s="208"/>
      <c r="M43" s="122"/>
      <c r="N43" s="215"/>
      <c r="O43" s="216"/>
      <c r="P43" s="216"/>
      <c r="Q43" s="217"/>
    </row>
    <row r="44" spans="1:17" ht="20" x14ac:dyDescent="0.35">
      <c r="A44" s="38"/>
      <c r="B44" s="146"/>
      <c r="C44" s="147"/>
      <c r="D44" s="147"/>
      <c r="E44" s="155"/>
      <c r="F44" s="156"/>
      <c r="G44" s="68"/>
      <c r="H44" s="69">
        <v>0</v>
      </c>
      <c r="I44" s="70"/>
      <c r="J44" s="157">
        <f t="shared" ref="J44" si="1">IF(I44="Preferred Quote",H44, IF(I45="Preferred Quote",H45, IF(I46="Preferred Quote",H46, 0)))</f>
        <v>0</v>
      </c>
      <c r="L44" s="206"/>
      <c r="M44" s="120" t="str">
        <f>IF(L44="Yes",J44,IF(L44="No", "INELIGIBLE", ""))</f>
        <v/>
      </c>
      <c r="N44" s="209"/>
      <c r="O44" s="210"/>
      <c r="P44" s="210"/>
      <c r="Q44" s="211"/>
    </row>
    <row r="45" spans="1:17" ht="20" x14ac:dyDescent="0.35">
      <c r="A45" s="38"/>
      <c r="B45" s="149"/>
      <c r="C45" s="150"/>
      <c r="D45" s="150"/>
      <c r="E45" s="160"/>
      <c r="F45" s="161"/>
      <c r="G45" s="71"/>
      <c r="H45" s="72">
        <v>0</v>
      </c>
      <c r="I45" s="73"/>
      <c r="J45" s="158"/>
      <c r="L45" s="207"/>
      <c r="M45" s="121"/>
      <c r="N45" s="212"/>
      <c r="O45" s="213"/>
      <c r="P45" s="213"/>
      <c r="Q45" s="214"/>
    </row>
    <row r="46" spans="1:17" ht="20.5" thickBot="1" x14ac:dyDescent="0.4">
      <c r="A46" s="38"/>
      <c r="B46" s="152"/>
      <c r="C46" s="153"/>
      <c r="D46" s="153"/>
      <c r="E46" s="162"/>
      <c r="F46" s="163"/>
      <c r="G46" s="74"/>
      <c r="H46" s="75">
        <v>0</v>
      </c>
      <c r="I46" s="76"/>
      <c r="J46" s="159"/>
      <c r="L46" s="208"/>
      <c r="M46" s="122"/>
      <c r="N46" s="215"/>
      <c r="O46" s="216"/>
      <c r="P46" s="216"/>
      <c r="Q46" s="217"/>
    </row>
    <row r="47" spans="1:17" ht="20" x14ac:dyDescent="0.35">
      <c r="A47" s="38"/>
      <c r="B47" s="146"/>
      <c r="C47" s="147"/>
      <c r="D47" s="147"/>
      <c r="E47" s="155"/>
      <c r="F47" s="156"/>
      <c r="G47" s="68"/>
      <c r="H47" s="69">
        <v>0</v>
      </c>
      <c r="I47" s="70"/>
      <c r="J47" s="157">
        <f t="shared" ref="J47" si="2">IF(I47="Preferred Quote",H47, IF(I48="Preferred Quote",H48, IF(I49="Preferred Quote",H49, 0)))</f>
        <v>0</v>
      </c>
      <c r="L47" s="206"/>
      <c r="M47" s="120" t="str">
        <f>IF(L47="Yes",J47,IF(L47="No", "INELIGIBLE", ""))</f>
        <v/>
      </c>
      <c r="N47" s="209"/>
      <c r="O47" s="210"/>
      <c r="P47" s="210"/>
      <c r="Q47" s="211"/>
    </row>
    <row r="48" spans="1:17" ht="20" x14ac:dyDescent="0.35">
      <c r="A48" s="38"/>
      <c r="B48" s="149"/>
      <c r="C48" s="150"/>
      <c r="D48" s="150"/>
      <c r="E48" s="160"/>
      <c r="F48" s="161"/>
      <c r="G48" s="71"/>
      <c r="H48" s="72">
        <v>0</v>
      </c>
      <c r="I48" s="73"/>
      <c r="J48" s="158"/>
      <c r="L48" s="207"/>
      <c r="M48" s="121"/>
      <c r="N48" s="212"/>
      <c r="O48" s="213"/>
      <c r="P48" s="213"/>
      <c r="Q48" s="214"/>
    </row>
    <row r="49" spans="1:17" ht="20.5" thickBot="1" x14ac:dyDescent="0.4">
      <c r="A49" s="38"/>
      <c r="B49" s="152"/>
      <c r="C49" s="153"/>
      <c r="D49" s="153"/>
      <c r="E49" s="162"/>
      <c r="F49" s="163"/>
      <c r="G49" s="74"/>
      <c r="H49" s="75">
        <v>0</v>
      </c>
      <c r="I49" s="76"/>
      <c r="J49" s="159"/>
      <c r="L49" s="208"/>
      <c r="M49" s="122"/>
      <c r="N49" s="215"/>
      <c r="O49" s="216"/>
      <c r="P49" s="216"/>
      <c r="Q49" s="217"/>
    </row>
    <row r="50" spans="1:17" ht="20" x14ac:dyDescent="0.35">
      <c r="A50" s="38"/>
      <c r="B50" s="146"/>
      <c r="C50" s="147"/>
      <c r="D50" s="147"/>
      <c r="E50" s="155"/>
      <c r="F50" s="156"/>
      <c r="G50" s="68"/>
      <c r="H50" s="69">
        <v>0</v>
      </c>
      <c r="I50" s="70"/>
      <c r="J50" s="157">
        <v>0</v>
      </c>
      <c r="L50" s="206"/>
      <c r="M50" s="120" t="str">
        <f>IF(L50="Yes",J50,IF(L50="No", "INELIGIBLE", ""))</f>
        <v/>
      </c>
      <c r="N50" s="209"/>
      <c r="O50" s="210"/>
      <c r="P50" s="210"/>
      <c r="Q50" s="211"/>
    </row>
    <row r="51" spans="1:17" ht="20" x14ac:dyDescent="0.35">
      <c r="A51" s="38"/>
      <c r="B51" s="149"/>
      <c r="C51" s="150"/>
      <c r="D51" s="150"/>
      <c r="E51" s="160"/>
      <c r="F51" s="161"/>
      <c r="G51" s="71"/>
      <c r="H51" s="72">
        <v>0</v>
      </c>
      <c r="I51" s="73"/>
      <c r="J51" s="158"/>
      <c r="L51" s="207"/>
      <c r="M51" s="121"/>
      <c r="N51" s="212"/>
      <c r="O51" s="213"/>
      <c r="P51" s="213"/>
      <c r="Q51" s="214"/>
    </row>
    <row r="52" spans="1:17" ht="20.5" thickBot="1" x14ac:dyDescent="0.4">
      <c r="A52" s="38"/>
      <c r="B52" s="152"/>
      <c r="C52" s="153"/>
      <c r="D52" s="153"/>
      <c r="E52" s="162"/>
      <c r="F52" s="163"/>
      <c r="G52" s="74"/>
      <c r="H52" s="75">
        <v>0</v>
      </c>
      <c r="I52" s="76"/>
      <c r="J52" s="159"/>
      <c r="L52" s="208"/>
      <c r="M52" s="122"/>
      <c r="N52" s="215"/>
      <c r="O52" s="216"/>
      <c r="P52" s="216"/>
      <c r="Q52" s="217"/>
    </row>
    <row r="53" spans="1:17" ht="20" x14ac:dyDescent="0.35">
      <c r="A53" s="38"/>
      <c r="B53" s="146"/>
      <c r="C53" s="147"/>
      <c r="D53" s="147"/>
      <c r="E53" s="155"/>
      <c r="F53" s="156"/>
      <c r="G53" s="68"/>
      <c r="H53" s="69">
        <v>0</v>
      </c>
      <c r="I53" s="70"/>
      <c r="J53" s="157">
        <v>0</v>
      </c>
      <c r="L53" s="206"/>
      <c r="M53" s="120" t="str">
        <f>IF(L53="Yes",J53,IF(L53="No", "INELIGIBLE", ""))</f>
        <v/>
      </c>
      <c r="N53" s="209"/>
      <c r="O53" s="210"/>
      <c r="P53" s="210"/>
      <c r="Q53" s="211"/>
    </row>
    <row r="54" spans="1:17" ht="20" x14ac:dyDescent="0.35">
      <c r="A54" s="38"/>
      <c r="B54" s="149"/>
      <c r="C54" s="150"/>
      <c r="D54" s="150"/>
      <c r="E54" s="160"/>
      <c r="F54" s="161"/>
      <c r="G54" s="71"/>
      <c r="H54" s="72">
        <v>0</v>
      </c>
      <c r="I54" s="73"/>
      <c r="J54" s="158"/>
      <c r="L54" s="207"/>
      <c r="M54" s="121"/>
      <c r="N54" s="212"/>
      <c r="O54" s="213"/>
      <c r="P54" s="213"/>
      <c r="Q54" s="214"/>
    </row>
    <row r="55" spans="1:17" ht="20.5" thickBot="1" x14ac:dyDescent="0.4">
      <c r="A55" s="38"/>
      <c r="B55" s="152"/>
      <c r="C55" s="153"/>
      <c r="D55" s="153"/>
      <c r="E55" s="162"/>
      <c r="F55" s="163"/>
      <c r="G55" s="74"/>
      <c r="H55" s="75">
        <v>0</v>
      </c>
      <c r="I55" s="76"/>
      <c r="J55" s="159"/>
      <c r="L55" s="208"/>
      <c r="M55" s="122"/>
      <c r="N55" s="215"/>
      <c r="O55" s="216"/>
      <c r="P55" s="216"/>
      <c r="Q55" s="217"/>
    </row>
    <row r="56" spans="1:17" ht="20" x14ac:dyDescent="0.35">
      <c r="A56" s="38"/>
      <c r="B56" s="146"/>
      <c r="C56" s="147"/>
      <c r="D56" s="147"/>
      <c r="E56" s="155"/>
      <c r="F56" s="156"/>
      <c r="G56" s="68"/>
      <c r="H56" s="69">
        <v>0</v>
      </c>
      <c r="I56" s="70"/>
      <c r="J56" s="157">
        <v>0</v>
      </c>
      <c r="L56" s="206"/>
      <c r="M56" s="120" t="str">
        <f>IF(L56="Yes",J56,IF(L56="No", "INELIGIBLE", ""))</f>
        <v/>
      </c>
      <c r="N56" s="209"/>
      <c r="O56" s="210"/>
      <c r="P56" s="210"/>
      <c r="Q56" s="211"/>
    </row>
    <row r="57" spans="1:17" ht="20" x14ac:dyDescent="0.35">
      <c r="A57" s="38"/>
      <c r="B57" s="149"/>
      <c r="C57" s="150"/>
      <c r="D57" s="150"/>
      <c r="E57" s="160"/>
      <c r="F57" s="161"/>
      <c r="G57" s="71"/>
      <c r="H57" s="72">
        <v>0</v>
      </c>
      <c r="I57" s="73"/>
      <c r="J57" s="158"/>
      <c r="L57" s="207"/>
      <c r="M57" s="121"/>
      <c r="N57" s="212"/>
      <c r="O57" s="213"/>
      <c r="P57" s="213"/>
      <c r="Q57" s="214"/>
    </row>
    <row r="58" spans="1:17" ht="20.5" thickBot="1" x14ac:dyDescent="0.4">
      <c r="A58" s="38"/>
      <c r="B58" s="152"/>
      <c r="C58" s="153"/>
      <c r="D58" s="153"/>
      <c r="E58" s="162"/>
      <c r="F58" s="163"/>
      <c r="G58" s="74"/>
      <c r="H58" s="75">
        <v>0</v>
      </c>
      <c r="I58" s="76"/>
      <c r="J58" s="159"/>
      <c r="L58" s="208"/>
      <c r="M58" s="122"/>
      <c r="N58" s="215"/>
      <c r="O58" s="216"/>
      <c r="P58" s="216"/>
      <c r="Q58" s="217"/>
    </row>
    <row r="59" spans="1:17" ht="20" x14ac:dyDescent="0.35">
      <c r="A59" s="38"/>
      <c r="B59" s="146"/>
      <c r="C59" s="147"/>
      <c r="D59" s="147"/>
      <c r="E59" s="155"/>
      <c r="F59" s="156"/>
      <c r="G59" s="68"/>
      <c r="H59" s="69">
        <v>0</v>
      </c>
      <c r="I59" s="70"/>
      <c r="J59" s="157">
        <f>IF(I59="Preferred Quote",H59, IF(I60="Preferred Quote",H60, IF(I61="Preferred Quote",H61, 0)))</f>
        <v>0</v>
      </c>
      <c r="L59" s="206"/>
      <c r="M59" s="120" t="str">
        <f>IF(L59="Yes",J59,IF(L59="No", "INELIGIBLE", ""))</f>
        <v/>
      </c>
      <c r="N59" s="209"/>
      <c r="O59" s="210"/>
      <c r="P59" s="210"/>
      <c r="Q59" s="211"/>
    </row>
    <row r="60" spans="1:17" ht="20" x14ac:dyDescent="0.35">
      <c r="A60" s="38"/>
      <c r="B60" s="149"/>
      <c r="C60" s="150"/>
      <c r="D60" s="150"/>
      <c r="E60" s="160"/>
      <c r="F60" s="161"/>
      <c r="G60" s="71"/>
      <c r="H60" s="72">
        <v>0</v>
      </c>
      <c r="I60" s="73"/>
      <c r="J60" s="158"/>
      <c r="L60" s="207"/>
      <c r="M60" s="121"/>
      <c r="N60" s="212"/>
      <c r="O60" s="213"/>
      <c r="P60" s="213"/>
      <c r="Q60" s="214"/>
    </row>
    <row r="61" spans="1:17" ht="20.5" thickBot="1" x14ac:dyDescent="0.4">
      <c r="A61" s="38"/>
      <c r="B61" s="149"/>
      <c r="C61" s="150"/>
      <c r="D61" s="150"/>
      <c r="E61" s="172"/>
      <c r="F61" s="173"/>
      <c r="G61" s="80"/>
      <c r="H61" s="81">
        <v>0</v>
      </c>
      <c r="I61" s="82"/>
      <c r="J61" s="159"/>
      <c r="L61" s="208"/>
      <c r="M61" s="122"/>
      <c r="N61" s="215"/>
      <c r="O61" s="216"/>
      <c r="P61" s="216"/>
      <c r="Q61" s="217"/>
    </row>
    <row r="62" spans="1:17" ht="30" thickBot="1" x14ac:dyDescent="0.4">
      <c r="A62" s="38"/>
      <c r="B62" s="194" t="s">
        <v>42</v>
      </c>
      <c r="C62" s="195"/>
      <c r="D62" s="195"/>
      <c r="E62" s="195"/>
      <c r="F62" s="195"/>
      <c r="G62" s="195"/>
      <c r="H62" s="195"/>
      <c r="I62" s="202"/>
      <c r="J62" s="39">
        <f>SUM(J26:J61)</f>
        <v>0</v>
      </c>
      <c r="L62" s="40" t="s">
        <v>43</v>
      </c>
      <c r="M62" s="41"/>
      <c r="N62" s="41"/>
      <c r="O62" s="41"/>
      <c r="P62" s="41"/>
      <c r="Q62" s="42">
        <f>SUM(M26:M61)</f>
        <v>0</v>
      </c>
    </row>
    <row r="63" spans="1:17" ht="51" customHeight="1" thickBot="1" x14ac:dyDescent="0.4">
      <c r="A63" s="203" t="s">
        <v>44</v>
      </c>
      <c r="B63" s="167" t="s">
        <v>45</v>
      </c>
      <c r="C63" s="168"/>
      <c r="D63" s="169"/>
      <c r="E63" s="204" t="s">
        <v>46</v>
      </c>
      <c r="F63" s="205"/>
      <c r="G63" s="205"/>
      <c r="H63" s="205"/>
      <c r="I63" s="205"/>
      <c r="J63" s="43">
        <f>J62*0.05</f>
        <v>0</v>
      </c>
      <c r="L63" s="167" t="s">
        <v>45</v>
      </c>
      <c r="M63" s="169"/>
      <c r="N63" s="205" t="s">
        <v>46</v>
      </c>
      <c r="O63" s="205"/>
      <c r="P63" s="205"/>
      <c r="Q63" s="44">
        <f>Q62*0.05</f>
        <v>0</v>
      </c>
    </row>
    <row r="64" spans="1:17" ht="67.5" customHeight="1" thickBot="1" x14ac:dyDescent="0.4">
      <c r="A64" s="203"/>
      <c r="B64" s="167" t="s">
        <v>47</v>
      </c>
      <c r="C64" s="168"/>
      <c r="D64" s="169"/>
      <c r="E64" s="204" t="s">
        <v>48</v>
      </c>
      <c r="F64" s="205"/>
      <c r="G64" s="205"/>
      <c r="H64" s="205"/>
      <c r="I64" s="205"/>
      <c r="J64" s="43">
        <v>500</v>
      </c>
      <c r="L64" s="167" t="s">
        <v>47</v>
      </c>
      <c r="M64" s="169"/>
      <c r="N64" s="205" t="s">
        <v>48</v>
      </c>
      <c r="O64" s="205"/>
      <c r="P64" s="205"/>
      <c r="Q64" s="44">
        <v>500</v>
      </c>
    </row>
    <row r="65" spans="1:17" ht="57" customHeight="1" thickBot="1" x14ac:dyDescent="0.4">
      <c r="A65" s="203"/>
      <c r="B65" s="167" t="s">
        <v>49</v>
      </c>
      <c r="C65" s="168"/>
      <c r="D65" s="169"/>
      <c r="E65" s="170" t="s">
        <v>50</v>
      </c>
      <c r="F65" s="171"/>
      <c r="G65" s="171"/>
      <c r="H65" s="171"/>
      <c r="I65" s="171"/>
      <c r="J65" s="43">
        <f>SUM(J62+J63)*0.05</f>
        <v>0</v>
      </c>
      <c r="L65" s="167" t="s">
        <v>49</v>
      </c>
      <c r="M65" s="169"/>
      <c r="N65" s="236" t="s">
        <v>50</v>
      </c>
      <c r="O65" s="236"/>
      <c r="P65" s="236"/>
      <c r="Q65" s="44">
        <f>SUM(Q62+Q63)*0.05</f>
        <v>0</v>
      </c>
    </row>
    <row r="66" spans="1:17" ht="60.65" customHeight="1" thickBot="1" x14ac:dyDescent="0.4">
      <c r="A66" s="203"/>
      <c r="B66" s="167" t="s">
        <v>51</v>
      </c>
      <c r="C66" s="168"/>
      <c r="D66" s="169"/>
      <c r="E66" s="170" t="s">
        <v>52</v>
      </c>
      <c r="F66" s="171"/>
      <c r="G66" s="171"/>
      <c r="H66" s="171"/>
      <c r="I66" s="171"/>
      <c r="J66" s="43">
        <f>SUM(J62+J63)*0.1</f>
        <v>0</v>
      </c>
      <c r="L66" s="167" t="s">
        <v>53</v>
      </c>
      <c r="M66" s="169"/>
      <c r="N66" s="236" t="s">
        <v>52</v>
      </c>
      <c r="O66" s="236"/>
      <c r="P66" s="236"/>
      <c r="Q66" s="44">
        <f>SUM(Q62+Q63)*0.1</f>
        <v>0</v>
      </c>
    </row>
    <row r="67" spans="1:17" ht="30" thickBot="1" x14ac:dyDescent="0.4">
      <c r="A67" s="45"/>
      <c r="B67" s="194" t="s">
        <v>54</v>
      </c>
      <c r="C67" s="195"/>
      <c r="D67" s="195"/>
      <c r="E67" s="195"/>
      <c r="F67" s="195"/>
      <c r="G67" s="195"/>
      <c r="H67" s="195"/>
      <c r="I67" s="195"/>
      <c r="J67" s="46">
        <f>SUM(J63:J66)</f>
        <v>500</v>
      </c>
      <c r="L67" s="194" t="s">
        <v>54</v>
      </c>
      <c r="M67" s="195"/>
      <c r="N67" s="195"/>
      <c r="O67" s="195"/>
      <c r="P67" s="195"/>
      <c r="Q67" s="47">
        <f>SUM(Q63:Q66)</f>
        <v>500</v>
      </c>
    </row>
    <row r="68" spans="1:17" ht="19.5" thickBot="1" x14ac:dyDescent="0.4">
      <c r="A68" s="38"/>
      <c r="B68" s="6"/>
      <c r="C68" s="6"/>
      <c r="D68" s="6"/>
      <c r="E68" s="6"/>
      <c r="F68" s="6"/>
      <c r="G68" s="6"/>
      <c r="H68" s="6"/>
      <c r="I68" s="6"/>
      <c r="J68" s="48"/>
      <c r="L68" s="237"/>
      <c r="M68" s="237"/>
      <c r="N68" s="237"/>
      <c r="O68" s="237"/>
      <c r="P68" s="237"/>
      <c r="Q68" s="237"/>
    </row>
    <row r="69" spans="1:17" ht="36.5" thickBot="1" x14ac:dyDescent="0.4">
      <c r="A69" s="38"/>
      <c r="B69" s="196" t="s">
        <v>55</v>
      </c>
      <c r="C69" s="197"/>
      <c r="D69" s="197"/>
      <c r="E69" s="197"/>
      <c r="F69" s="197"/>
      <c r="G69" s="197"/>
      <c r="H69" s="197"/>
      <c r="I69" s="197"/>
      <c r="J69" s="49">
        <f>J62+J67</f>
        <v>500</v>
      </c>
      <c r="L69" s="196" t="s">
        <v>56</v>
      </c>
      <c r="M69" s="197"/>
      <c r="N69" s="197"/>
      <c r="O69" s="197"/>
      <c r="P69" s="197"/>
      <c r="Q69" s="50">
        <f>Q67+Q62</f>
        <v>500</v>
      </c>
    </row>
    <row r="70" spans="1:17" ht="19.5" thickBot="1" x14ac:dyDescent="0.4">
      <c r="A70" s="198"/>
      <c r="B70" s="199"/>
      <c r="C70" s="199"/>
      <c r="D70" s="199"/>
      <c r="E70" s="199"/>
      <c r="F70" s="199"/>
      <c r="G70" s="199"/>
      <c r="H70" s="199"/>
      <c r="I70" s="199"/>
      <c r="J70" s="199"/>
      <c r="L70" s="6"/>
      <c r="M70" s="6"/>
      <c r="N70" s="6"/>
      <c r="O70" s="6"/>
      <c r="P70" s="6"/>
      <c r="Q70" s="6"/>
    </row>
    <row r="71" spans="1:17" ht="36.5" thickBot="1" x14ac:dyDescent="0.4">
      <c r="A71" s="38"/>
      <c r="B71" s="174" t="s">
        <v>57</v>
      </c>
      <c r="C71" s="175"/>
      <c r="D71" s="178"/>
      <c r="E71" s="200">
        <v>0</v>
      </c>
      <c r="F71" s="201"/>
      <c r="G71" s="174" t="s">
        <v>58</v>
      </c>
      <c r="H71" s="175"/>
      <c r="I71" s="178"/>
      <c r="J71" s="51">
        <f>E71/E73</f>
        <v>0</v>
      </c>
      <c r="L71" s="250" t="s">
        <v>59</v>
      </c>
      <c r="M71" s="251"/>
      <c r="N71" s="252"/>
      <c r="O71" s="50">
        <f>Q93</f>
        <v>0</v>
      </c>
      <c r="P71" s="52" t="s">
        <v>58</v>
      </c>
      <c r="Q71" s="51">
        <v>0.17385766597675528</v>
      </c>
    </row>
    <row r="72" spans="1:17" ht="19.5" thickBot="1" x14ac:dyDescent="0.4">
      <c r="A72" s="38"/>
      <c r="B72" s="6"/>
      <c r="C72" s="6"/>
      <c r="D72" s="6"/>
      <c r="E72" s="6"/>
      <c r="F72" s="6"/>
      <c r="G72" s="6"/>
      <c r="H72" s="6"/>
      <c r="I72" s="6"/>
      <c r="J72" s="48"/>
      <c r="L72" s="237"/>
      <c r="M72" s="237"/>
      <c r="N72" s="237"/>
      <c r="O72" s="237"/>
      <c r="P72" s="237"/>
      <c r="Q72" s="237"/>
    </row>
    <row r="73" spans="1:17" ht="36.65" customHeight="1" thickBot="1" x14ac:dyDescent="0.4">
      <c r="A73" s="53"/>
      <c r="B73" s="174" t="s">
        <v>60</v>
      </c>
      <c r="C73" s="175"/>
      <c r="D73" s="175"/>
      <c r="E73" s="176">
        <f>J69</f>
        <v>500</v>
      </c>
      <c r="F73" s="177"/>
      <c r="G73" s="174" t="s">
        <v>61</v>
      </c>
      <c r="H73" s="175"/>
      <c r="I73" s="178"/>
      <c r="J73" s="49">
        <f>E73-E71</f>
        <v>500</v>
      </c>
      <c r="L73" s="238" t="s">
        <v>62</v>
      </c>
      <c r="M73" s="239"/>
      <c r="N73" s="240"/>
      <c r="O73" s="50">
        <f>Q69</f>
        <v>500</v>
      </c>
      <c r="P73" s="52" t="s">
        <v>63</v>
      </c>
      <c r="Q73" s="49">
        <f>O73-O71</f>
        <v>500</v>
      </c>
    </row>
    <row r="74" spans="1:17" ht="30" thickBot="1" x14ac:dyDescent="0.4">
      <c r="A74" s="38"/>
      <c r="B74" s="91" t="e">
        <f>IF(J73&gt;VALUE(F10)," ","The total project cost is less than $1,000,000")</f>
        <v>#VALUE!</v>
      </c>
      <c r="C74" s="91"/>
      <c r="D74" s="91"/>
      <c r="E74" s="91"/>
      <c r="F74" s="91"/>
      <c r="G74" s="54"/>
      <c r="H74" s="54"/>
      <c r="I74" s="54"/>
      <c r="J74" s="55"/>
      <c r="L74" s="241"/>
      <c r="M74" s="241"/>
      <c r="N74" s="242"/>
      <c r="O74" s="241"/>
      <c r="P74" s="241"/>
      <c r="Q74" s="241"/>
    </row>
    <row r="75" spans="1:17" ht="23.5" thickBot="1" x14ac:dyDescent="0.4">
      <c r="A75" s="56"/>
      <c r="B75" s="179" t="s">
        <v>64</v>
      </c>
      <c r="C75" s="180"/>
      <c r="D75" s="180"/>
      <c r="E75" s="180"/>
      <c r="F75" s="180"/>
      <c r="G75" s="180"/>
      <c r="H75" s="181" t="s">
        <v>65</v>
      </c>
      <c r="I75" s="181"/>
      <c r="J75" s="57">
        <f>(J69/10)</f>
        <v>50</v>
      </c>
      <c r="L75" s="243" t="s">
        <v>64</v>
      </c>
      <c r="M75" s="244"/>
      <c r="N75" s="244"/>
      <c r="O75" s="244"/>
      <c r="P75" s="58" t="s">
        <v>65</v>
      </c>
      <c r="Q75" s="57">
        <f>Q69/10</f>
        <v>50</v>
      </c>
    </row>
    <row r="76" spans="1:17" ht="23.5" thickBot="1" x14ac:dyDescent="0.4">
      <c r="A76" s="38"/>
      <c r="B76" s="6"/>
      <c r="C76" s="6"/>
      <c r="D76" s="6"/>
      <c r="E76" s="6"/>
      <c r="F76" s="6"/>
      <c r="G76" s="6"/>
      <c r="H76" s="6"/>
      <c r="I76" s="6"/>
      <c r="J76" s="59"/>
      <c r="L76" s="60"/>
      <c r="M76" s="60"/>
      <c r="N76" s="60"/>
      <c r="O76" s="60"/>
      <c r="P76" s="60"/>
      <c r="Q76" s="60"/>
    </row>
    <row r="77" spans="1:17" ht="30" thickBot="1" x14ac:dyDescent="0.4">
      <c r="L77" s="245" t="s">
        <v>66</v>
      </c>
      <c r="M77" s="94"/>
      <c r="N77" s="94"/>
      <c r="O77" s="94"/>
      <c r="P77" s="94"/>
      <c r="Q77" s="246"/>
    </row>
    <row r="78" spans="1:17" ht="92.5" thickBot="1" x14ac:dyDescent="0.4">
      <c r="L78" s="247" t="s">
        <v>67</v>
      </c>
      <c r="M78" s="248"/>
      <c r="N78" s="248"/>
      <c r="O78" s="249"/>
      <c r="P78" s="61" t="s">
        <v>68</v>
      </c>
      <c r="Q78" s="62" t="s">
        <v>69</v>
      </c>
    </row>
    <row r="79" spans="1:17" ht="20" x14ac:dyDescent="0.35">
      <c r="L79" s="256"/>
      <c r="M79" s="257"/>
      <c r="N79" s="257"/>
      <c r="O79" s="258"/>
      <c r="P79" s="83"/>
      <c r="Q79" s="84">
        <v>0</v>
      </c>
    </row>
    <row r="80" spans="1:17" ht="20" x14ac:dyDescent="0.35">
      <c r="L80" s="253"/>
      <c r="M80" s="254"/>
      <c r="N80" s="254"/>
      <c r="O80" s="255"/>
      <c r="P80" s="85"/>
      <c r="Q80" s="86">
        <v>0</v>
      </c>
    </row>
    <row r="81" spans="12:17" ht="20" x14ac:dyDescent="0.35">
      <c r="L81" s="253"/>
      <c r="M81" s="254"/>
      <c r="N81" s="254"/>
      <c r="O81" s="255"/>
      <c r="P81" s="85"/>
      <c r="Q81" s="86">
        <v>0</v>
      </c>
    </row>
    <row r="82" spans="12:17" ht="20" x14ac:dyDescent="0.35">
      <c r="L82" s="253"/>
      <c r="M82" s="254"/>
      <c r="N82" s="254"/>
      <c r="O82" s="255"/>
      <c r="P82" s="85"/>
      <c r="Q82" s="87">
        <v>0</v>
      </c>
    </row>
    <row r="83" spans="12:17" ht="20" x14ac:dyDescent="0.35">
      <c r="L83" s="253"/>
      <c r="M83" s="254"/>
      <c r="N83" s="254"/>
      <c r="O83" s="255"/>
      <c r="P83" s="85"/>
      <c r="Q83" s="87">
        <v>0</v>
      </c>
    </row>
    <row r="84" spans="12:17" ht="20" x14ac:dyDescent="0.35">
      <c r="L84" s="253"/>
      <c r="M84" s="254"/>
      <c r="N84" s="254"/>
      <c r="O84" s="255"/>
      <c r="P84" s="85"/>
      <c r="Q84" s="87">
        <v>0</v>
      </c>
    </row>
    <row r="85" spans="12:17" ht="20" x14ac:dyDescent="0.35">
      <c r="L85" s="253"/>
      <c r="M85" s="254"/>
      <c r="N85" s="254"/>
      <c r="O85" s="255"/>
      <c r="P85" s="85"/>
      <c r="Q85" s="87">
        <v>0</v>
      </c>
    </row>
    <row r="86" spans="12:17" ht="20" x14ac:dyDescent="0.35">
      <c r="L86" s="253"/>
      <c r="M86" s="254"/>
      <c r="N86" s="254"/>
      <c r="O86" s="255"/>
      <c r="P86" s="85"/>
      <c r="Q86" s="87">
        <v>0</v>
      </c>
    </row>
    <row r="87" spans="12:17" ht="20" x14ac:dyDescent="0.35">
      <c r="L87" s="253"/>
      <c r="M87" s="254"/>
      <c r="N87" s="254"/>
      <c r="O87" s="255"/>
      <c r="P87" s="85"/>
      <c r="Q87" s="87">
        <v>0</v>
      </c>
    </row>
    <row r="88" spans="12:17" ht="20" x14ac:dyDescent="0.35">
      <c r="L88" s="253"/>
      <c r="M88" s="254"/>
      <c r="N88" s="254"/>
      <c r="O88" s="255"/>
      <c r="P88" s="85"/>
      <c r="Q88" s="86">
        <v>0</v>
      </c>
    </row>
    <row r="89" spans="12:17" ht="20" x14ac:dyDescent="0.35">
      <c r="L89" s="253"/>
      <c r="M89" s="254"/>
      <c r="N89" s="254"/>
      <c r="O89" s="255"/>
      <c r="P89" s="85"/>
      <c r="Q89" s="86">
        <v>0</v>
      </c>
    </row>
    <row r="90" spans="12:17" ht="20" x14ac:dyDescent="0.35">
      <c r="L90" s="253"/>
      <c r="M90" s="254"/>
      <c r="N90" s="254"/>
      <c r="O90" s="255"/>
      <c r="P90" s="85"/>
      <c r="Q90" s="86">
        <v>0</v>
      </c>
    </row>
    <row r="91" spans="12:17" ht="20" x14ac:dyDescent="0.35">
      <c r="L91" s="253"/>
      <c r="M91" s="254"/>
      <c r="N91" s="254"/>
      <c r="O91" s="255"/>
      <c r="P91" s="85"/>
      <c r="Q91" s="86">
        <v>0</v>
      </c>
    </row>
    <row r="92" spans="12:17" ht="20.5" thickBot="1" x14ac:dyDescent="0.4">
      <c r="L92" s="253"/>
      <c r="M92" s="254"/>
      <c r="N92" s="254"/>
      <c r="O92" s="255"/>
      <c r="P92" s="88"/>
      <c r="Q92" s="89">
        <v>0</v>
      </c>
    </row>
    <row r="93" spans="12:17" ht="30" thickBot="1" x14ac:dyDescent="0.4">
      <c r="L93" s="282" t="s">
        <v>70</v>
      </c>
      <c r="M93" s="283"/>
      <c r="N93" s="283"/>
      <c r="O93" s="283"/>
      <c r="P93" s="283"/>
      <c r="Q93" s="63">
        <f>SUM(Q79:Q92)</f>
        <v>0</v>
      </c>
    </row>
    <row r="94" spans="12:17" ht="19.5" thickBot="1" x14ac:dyDescent="0.4">
      <c r="L94" s="48"/>
      <c r="M94" s="48"/>
      <c r="N94" s="48"/>
      <c r="O94" s="48"/>
      <c r="P94" s="48"/>
      <c r="Q94" s="48"/>
    </row>
    <row r="95" spans="12:17" ht="30" thickBot="1" x14ac:dyDescent="0.4">
      <c r="L95" s="282" t="s">
        <v>71</v>
      </c>
      <c r="M95" s="283"/>
      <c r="N95" s="283"/>
      <c r="O95" s="283"/>
      <c r="P95" s="64">
        <f>Q93</f>
        <v>0</v>
      </c>
      <c r="Q95" s="65">
        <f>O108/O106</f>
        <v>0</v>
      </c>
    </row>
    <row r="96" spans="12:17" x14ac:dyDescent="0.35">
      <c r="L96" s="284" t="str">
        <f>IF(O114&lt;=10.01%,"Applicant's co-contribution has a shortfall greater than 10%","Applicant's co-contribution does not have a shortfall")</f>
        <v>Applicant's co-contribution has a shortfall greater than 10%</v>
      </c>
      <c r="M96" s="285"/>
      <c r="N96" s="285"/>
      <c r="O96" s="285"/>
      <c r="P96" s="285"/>
      <c r="Q96" s="286"/>
    </row>
    <row r="97" spans="12:17" ht="85" customHeight="1" thickBot="1" x14ac:dyDescent="0.4">
      <c r="L97" s="287"/>
      <c r="M97" s="288"/>
      <c r="N97" s="288"/>
      <c r="O97" s="288"/>
      <c r="P97" s="288"/>
      <c r="Q97" s="289"/>
    </row>
    <row r="98" spans="12:17" ht="30" thickBot="1" x14ac:dyDescent="0.4">
      <c r="L98" s="290" t="s">
        <v>72</v>
      </c>
      <c r="M98" s="291"/>
      <c r="N98" s="291"/>
      <c r="O98" s="291"/>
      <c r="P98" s="291"/>
      <c r="Q98" s="292"/>
    </row>
    <row r="99" spans="12:17" x14ac:dyDescent="0.35">
      <c r="L99" s="259"/>
      <c r="M99" s="260"/>
      <c r="N99" s="260"/>
      <c r="O99" s="260"/>
      <c r="P99" s="260"/>
      <c r="Q99" s="261"/>
    </row>
    <row r="100" spans="12:17" x14ac:dyDescent="0.35">
      <c r="L100" s="262"/>
      <c r="M100" s="263"/>
      <c r="N100" s="263"/>
      <c r="O100" s="263"/>
      <c r="P100" s="263"/>
      <c r="Q100" s="264"/>
    </row>
    <row r="101" spans="12:17" x14ac:dyDescent="0.35">
      <c r="L101" s="262"/>
      <c r="M101" s="263"/>
      <c r="N101" s="263"/>
      <c r="O101" s="263"/>
      <c r="P101" s="263"/>
      <c r="Q101" s="264"/>
    </row>
    <row r="102" spans="12:17" x14ac:dyDescent="0.35">
      <c r="L102" s="262"/>
      <c r="M102" s="263"/>
      <c r="N102" s="263"/>
      <c r="O102" s="263"/>
      <c r="P102" s="263"/>
      <c r="Q102" s="264"/>
    </row>
    <row r="103" spans="12:17" ht="110.5" customHeight="1" thickBot="1" x14ac:dyDescent="0.4">
      <c r="L103" s="265"/>
      <c r="M103" s="266"/>
      <c r="N103" s="266"/>
      <c r="O103" s="266"/>
      <c r="P103" s="266"/>
      <c r="Q103" s="267"/>
    </row>
    <row r="104" spans="12:17" ht="30" thickBot="1" x14ac:dyDescent="0.4">
      <c r="L104" s="245" t="s">
        <v>73</v>
      </c>
      <c r="M104" s="94"/>
      <c r="N104" s="94"/>
      <c r="O104" s="94"/>
      <c r="P104" s="94"/>
      <c r="Q104" s="246"/>
    </row>
    <row r="105" spans="12:17" ht="54.5" thickBot="1" x14ac:dyDescent="0.4">
      <c r="L105" s="268" t="s">
        <v>74</v>
      </c>
      <c r="M105" s="269"/>
      <c r="N105" s="269"/>
      <c r="O105" s="66" t="s">
        <v>75</v>
      </c>
      <c r="P105" s="67" t="s">
        <v>76</v>
      </c>
      <c r="Q105" s="67" t="s">
        <v>77</v>
      </c>
    </row>
    <row r="106" spans="12:17" ht="27" x14ac:dyDescent="0.35">
      <c r="L106" s="270" t="s">
        <v>60</v>
      </c>
      <c r="M106" s="271"/>
      <c r="N106" s="272"/>
      <c r="O106" s="273">
        <f>Q69</f>
        <v>500</v>
      </c>
      <c r="P106" s="275" t="e">
        <f>IF(O106&lt;VALUE($F$10),"Total project cost does not meet the program minimum Project is INELIGIBLE.","")</f>
        <v>#VALUE!</v>
      </c>
      <c r="Q106" s="277" t="s">
        <v>78</v>
      </c>
    </row>
    <row r="107" spans="12:17" ht="63" customHeight="1" thickBot="1" x14ac:dyDescent="0.4">
      <c r="L107" s="279" t="s">
        <v>79</v>
      </c>
      <c r="M107" s="280"/>
      <c r="N107" s="281"/>
      <c r="O107" s="274"/>
      <c r="P107" s="276"/>
      <c r="Q107" s="278"/>
    </row>
    <row r="108" spans="12:17" ht="27" x14ac:dyDescent="0.35">
      <c r="L108" s="270" t="s">
        <v>80</v>
      </c>
      <c r="M108" s="271"/>
      <c r="N108" s="272"/>
      <c r="O108" s="293">
        <f>Q93</f>
        <v>0</v>
      </c>
      <c r="P108" s="295" t="str">
        <f>IF(O108&gt;0,"This figure will need to be evidenced in this application. Please refer to Section 5 of the Games On Program Guidelines and the Application Planning Tool."," ")</f>
        <v xml:space="preserve"> </v>
      </c>
      <c r="Q108" s="277" t="s">
        <v>81</v>
      </c>
    </row>
    <row r="109" spans="12:17" ht="151.5" customHeight="1" thickBot="1" x14ac:dyDescent="0.4">
      <c r="L109" s="279" t="s">
        <v>82</v>
      </c>
      <c r="M109" s="280"/>
      <c r="N109" s="281"/>
      <c r="O109" s="294"/>
      <c r="P109" s="296"/>
      <c r="Q109" s="278"/>
    </row>
    <row r="110" spans="12:17" ht="27" x14ac:dyDescent="0.35">
      <c r="L110" s="270" t="s">
        <v>83</v>
      </c>
      <c r="M110" s="271"/>
      <c r="N110" s="272"/>
      <c r="O110" s="293">
        <f>Q73</f>
        <v>500</v>
      </c>
      <c r="P110" s="297" t="str">
        <f>IF(VALUE(O110)&gt;=50000,(IF(O110&lt;=VALUE(F12)," ","Amout requested is more than the maximum funding amount.")),"Amount requested is less than the minimum funding amount of $50,000. Please review your costs.")</f>
        <v>Amount requested is less than the minimum funding amount of $50,000. Please review your costs.</v>
      </c>
      <c r="Q110" s="277" t="s">
        <v>84</v>
      </c>
    </row>
    <row r="111" spans="12:17" ht="88.5" customHeight="1" thickBot="1" x14ac:dyDescent="0.4">
      <c r="L111" s="279" t="s">
        <v>85</v>
      </c>
      <c r="M111" s="280"/>
      <c r="N111" s="281"/>
      <c r="O111" s="294"/>
      <c r="P111" s="298"/>
      <c r="Q111" s="278"/>
    </row>
    <row r="112" spans="12:17" ht="27" x14ac:dyDescent="0.35">
      <c r="L112" s="270" t="s">
        <v>86</v>
      </c>
      <c r="M112" s="271"/>
      <c r="N112" s="272"/>
      <c r="O112" s="293">
        <f>J62-Q62</f>
        <v>0</v>
      </c>
      <c r="P112" s="297" t="str">
        <f>IF(O73&gt;0.5*(O73+O112),"Total assessed ineligible costs exceed 50% of the Total Estimated Project Costs.","")</f>
        <v>Total assessed ineligible costs exceed 50% of the Total Estimated Project Costs.</v>
      </c>
      <c r="Q112" s="277" t="s">
        <v>87</v>
      </c>
    </row>
    <row r="113" spans="12:17" ht="63" customHeight="1" thickBot="1" x14ac:dyDescent="0.4">
      <c r="L113" s="279" t="s">
        <v>88</v>
      </c>
      <c r="M113" s="280"/>
      <c r="N113" s="281"/>
      <c r="O113" s="294"/>
      <c r="P113" s="298"/>
      <c r="Q113" s="278"/>
    </row>
    <row r="114" spans="12:17" ht="27" x14ac:dyDescent="0.35">
      <c r="L114" s="270" t="s">
        <v>58</v>
      </c>
      <c r="M114" s="271"/>
      <c r="N114" s="272"/>
      <c r="O114" s="299">
        <f>O108/O106</f>
        <v>0</v>
      </c>
      <c r="P114" s="301" t="str">
        <f>IF(O114&lt;=10.01%,"Applicant's co-contribution has a shortfall greater than 10%"," ")</f>
        <v>Applicant's co-contribution has a shortfall greater than 10%</v>
      </c>
      <c r="Q114" s="302"/>
    </row>
    <row r="115" spans="12:17" ht="140.5" customHeight="1" thickBot="1" x14ac:dyDescent="0.4">
      <c r="L115" s="279" t="s">
        <v>89</v>
      </c>
      <c r="M115" s="280"/>
      <c r="N115" s="281"/>
      <c r="O115" s="300"/>
      <c r="P115" s="303"/>
      <c r="Q115" s="304"/>
    </row>
  </sheetData>
  <sheetProtection algorithmName="SHA-512" hashValue="LNbmVYdSXOuiHw4fK5VGEhQ0SELZbkLvd/XCnxZC3/3c5jodGHlq88CDlilpjYFSqwXBxdjgw/PErG+YP45NKw==" saltValue="gLpWCB/wk/07EL6Ow7+LMQ==" spinCount="100000" sheet="1" objects="1" scenarios="1"/>
  <mergeCells count="221">
    <mergeCell ref="L112:N112"/>
    <mergeCell ref="O112:O113"/>
    <mergeCell ref="P112:P113"/>
    <mergeCell ref="Q112:Q113"/>
    <mergeCell ref="L113:N113"/>
    <mergeCell ref="L114:N114"/>
    <mergeCell ref="O114:O115"/>
    <mergeCell ref="P114:Q115"/>
    <mergeCell ref="L115:N115"/>
    <mergeCell ref="L108:N108"/>
    <mergeCell ref="O108:O109"/>
    <mergeCell ref="P108:P109"/>
    <mergeCell ref="Q108:Q109"/>
    <mergeCell ref="L109:N109"/>
    <mergeCell ref="L110:N110"/>
    <mergeCell ref="O110:O111"/>
    <mergeCell ref="P110:P111"/>
    <mergeCell ref="Q110:Q111"/>
    <mergeCell ref="L111:N111"/>
    <mergeCell ref="L99:Q103"/>
    <mergeCell ref="L104:Q104"/>
    <mergeCell ref="L105:N105"/>
    <mergeCell ref="L106:N106"/>
    <mergeCell ref="O106:O107"/>
    <mergeCell ref="P106:P107"/>
    <mergeCell ref="Q106:Q107"/>
    <mergeCell ref="L107:N107"/>
    <mergeCell ref="L91:O91"/>
    <mergeCell ref="L92:O92"/>
    <mergeCell ref="L93:P93"/>
    <mergeCell ref="L95:O95"/>
    <mergeCell ref="L96:Q97"/>
    <mergeCell ref="L98:Q98"/>
    <mergeCell ref="L85:O85"/>
    <mergeCell ref="L86:O86"/>
    <mergeCell ref="L87:O87"/>
    <mergeCell ref="L88:O88"/>
    <mergeCell ref="L89:O89"/>
    <mergeCell ref="L90:O90"/>
    <mergeCell ref="L79:O79"/>
    <mergeCell ref="L80:O80"/>
    <mergeCell ref="L81:O81"/>
    <mergeCell ref="L82:O82"/>
    <mergeCell ref="L83:O83"/>
    <mergeCell ref="L84:O84"/>
    <mergeCell ref="L72:Q72"/>
    <mergeCell ref="L73:N73"/>
    <mergeCell ref="L74:Q74"/>
    <mergeCell ref="L75:O75"/>
    <mergeCell ref="L77:Q77"/>
    <mergeCell ref="L78:O78"/>
    <mergeCell ref="L66:M66"/>
    <mergeCell ref="N66:P66"/>
    <mergeCell ref="L67:P67"/>
    <mergeCell ref="L68:Q68"/>
    <mergeCell ref="L69:P69"/>
    <mergeCell ref="L71:N71"/>
    <mergeCell ref="L63:M63"/>
    <mergeCell ref="N63:P63"/>
    <mergeCell ref="L64:M64"/>
    <mergeCell ref="N64:P64"/>
    <mergeCell ref="L65:M65"/>
    <mergeCell ref="N65:P65"/>
    <mergeCell ref="L56:L58"/>
    <mergeCell ref="M56:M58"/>
    <mergeCell ref="N56:Q58"/>
    <mergeCell ref="L59:L61"/>
    <mergeCell ref="M59:M61"/>
    <mergeCell ref="N59:Q61"/>
    <mergeCell ref="L50:L52"/>
    <mergeCell ref="M50:M52"/>
    <mergeCell ref="N50:Q52"/>
    <mergeCell ref="L53:L55"/>
    <mergeCell ref="M53:M55"/>
    <mergeCell ref="N53:Q55"/>
    <mergeCell ref="L44:L46"/>
    <mergeCell ref="M44:M46"/>
    <mergeCell ref="N44:Q46"/>
    <mergeCell ref="L47:L49"/>
    <mergeCell ref="M47:M49"/>
    <mergeCell ref="N47:Q49"/>
    <mergeCell ref="L38:L40"/>
    <mergeCell ref="M38:M40"/>
    <mergeCell ref="N38:Q40"/>
    <mergeCell ref="L41:L43"/>
    <mergeCell ref="M41:M43"/>
    <mergeCell ref="N41:Q43"/>
    <mergeCell ref="L32:L34"/>
    <mergeCell ref="M32:M34"/>
    <mergeCell ref="N32:Q34"/>
    <mergeCell ref="L35:L37"/>
    <mergeCell ref="M35:M37"/>
    <mergeCell ref="N35:Q37"/>
    <mergeCell ref="L26:L28"/>
    <mergeCell ref="M26:M28"/>
    <mergeCell ref="N26:Q28"/>
    <mergeCell ref="L29:L31"/>
    <mergeCell ref="M29:M31"/>
    <mergeCell ref="N29:Q31"/>
    <mergeCell ref="N17:Q19"/>
    <mergeCell ref="L20:L22"/>
    <mergeCell ref="M20:M22"/>
    <mergeCell ref="N20:Q22"/>
    <mergeCell ref="L23:L25"/>
    <mergeCell ref="M23:M25"/>
    <mergeCell ref="N23:Q25"/>
    <mergeCell ref="B73:D73"/>
    <mergeCell ref="E73:F73"/>
    <mergeCell ref="G73:I73"/>
    <mergeCell ref="B75:G75"/>
    <mergeCell ref="H75:I75"/>
    <mergeCell ref="L14:Q14"/>
    <mergeCell ref="L15:Q15"/>
    <mergeCell ref="N16:Q16"/>
    <mergeCell ref="L17:L19"/>
    <mergeCell ref="M17:M19"/>
    <mergeCell ref="B67:I67"/>
    <mergeCell ref="B69:I69"/>
    <mergeCell ref="A70:J70"/>
    <mergeCell ref="B71:D71"/>
    <mergeCell ref="E71:F71"/>
    <mergeCell ref="G71:I71"/>
    <mergeCell ref="B62:I62"/>
    <mergeCell ref="A63:A66"/>
    <mergeCell ref="B63:D63"/>
    <mergeCell ref="E63:I63"/>
    <mergeCell ref="B64:D64"/>
    <mergeCell ref="E64:I64"/>
    <mergeCell ref="B65:D65"/>
    <mergeCell ref="E65:I65"/>
    <mergeCell ref="B53:D55"/>
    <mergeCell ref="E53:F53"/>
    <mergeCell ref="J53:J55"/>
    <mergeCell ref="E54:F54"/>
    <mergeCell ref="E55:F55"/>
    <mergeCell ref="B66:D66"/>
    <mergeCell ref="E66:I66"/>
    <mergeCell ref="B56:D58"/>
    <mergeCell ref="E56:F56"/>
    <mergeCell ref="J56:J58"/>
    <mergeCell ref="E57:F57"/>
    <mergeCell ref="E58:F58"/>
    <mergeCell ref="B59:D61"/>
    <mergeCell ref="E59:F59"/>
    <mergeCell ref="J59:J61"/>
    <mergeCell ref="E60:F60"/>
    <mergeCell ref="E61:F61"/>
    <mergeCell ref="B47:D49"/>
    <mergeCell ref="E47:F47"/>
    <mergeCell ref="J47:J49"/>
    <mergeCell ref="E48:F48"/>
    <mergeCell ref="E49:F49"/>
    <mergeCell ref="B50:D52"/>
    <mergeCell ref="E50:F50"/>
    <mergeCell ref="J50:J52"/>
    <mergeCell ref="E51:F51"/>
    <mergeCell ref="E52:F52"/>
    <mergeCell ref="B41:D43"/>
    <mergeCell ref="E41:F41"/>
    <mergeCell ref="J41:J43"/>
    <mergeCell ref="E42:F42"/>
    <mergeCell ref="E43:F43"/>
    <mergeCell ref="B44:D46"/>
    <mergeCell ref="E44:F44"/>
    <mergeCell ref="J44:J46"/>
    <mergeCell ref="E45:F45"/>
    <mergeCell ref="E46:F46"/>
    <mergeCell ref="B35:D37"/>
    <mergeCell ref="E35:F35"/>
    <mergeCell ref="J35:J37"/>
    <mergeCell ref="E36:F36"/>
    <mergeCell ref="E37:F37"/>
    <mergeCell ref="B38:D40"/>
    <mergeCell ref="E38:F38"/>
    <mergeCell ref="J38:J40"/>
    <mergeCell ref="E39:F39"/>
    <mergeCell ref="E40:F40"/>
    <mergeCell ref="B29:D31"/>
    <mergeCell ref="E29:F29"/>
    <mergeCell ref="J29:J31"/>
    <mergeCell ref="E30:F30"/>
    <mergeCell ref="E31:F31"/>
    <mergeCell ref="B32:D34"/>
    <mergeCell ref="E32:F32"/>
    <mergeCell ref="J32:J34"/>
    <mergeCell ref="E33:F33"/>
    <mergeCell ref="E34:F34"/>
    <mergeCell ref="E19:F19"/>
    <mergeCell ref="B20:D22"/>
    <mergeCell ref="E20:F20"/>
    <mergeCell ref="J20:J22"/>
    <mergeCell ref="E21:F21"/>
    <mergeCell ref="B26:D28"/>
    <mergeCell ref="E26:F26"/>
    <mergeCell ref="J26:J28"/>
    <mergeCell ref="E27:F27"/>
    <mergeCell ref="E28:F28"/>
    <mergeCell ref="B74:F74"/>
    <mergeCell ref="B12:E12"/>
    <mergeCell ref="G12:I12"/>
    <mergeCell ref="B14:J14"/>
    <mergeCell ref="A15:J15"/>
    <mergeCell ref="B16:D16"/>
    <mergeCell ref="E16:F16"/>
    <mergeCell ref="B2:J2"/>
    <mergeCell ref="C4:I4"/>
    <mergeCell ref="D6:I6"/>
    <mergeCell ref="F8:I8"/>
    <mergeCell ref="B10:E10"/>
    <mergeCell ref="G10:I10"/>
    <mergeCell ref="E22:F22"/>
    <mergeCell ref="B23:D25"/>
    <mergeCell ref="E23:F23"/>
    <mergeCell ref="J23:J25"/>
    <mergeCell ref="E24:F24"/>
    <mergeCell ref="E25:F25"/>
    <mergeCell ref="A17:A25"/>
    <mergeCell ref="B17:D19"/>
    <mergeCell ref="E17:F17"/>
    <mergeCell ref="J17:J19"/>
    <mergeCell ref="E18:F18"/>
  </mergeCells>
  <conditionalFormatting sqref="B4 B6:C6 B8:E8 B10:E10 G10 B12:E12 G12">
    <cfRule type="expression" dxfId="52" priority="71">
      <formula>$D$6="Safe, Quality &amp; Efficient"</formula>
    </cfRule>
    <cfRule type="expression" dxfId="51" priority="70">
      <formula>$D$6="Inclusive &amp; Accessible"</formula>
    </cfRule>
  </conditionalFormatting>
  <conditionalFormatting sqref="B73">
    <cfRule type="cellIs" priority="72" operator="equal">
      <formula>"Warning - There is a shortfall in funding Contributions. Please Fix !!!"</formula>
    </cfRule>
  </conditionalFormatting>
  <conditionalFormatting sqref="B74:F74">
    <cfRule type="notContainsBlanks" dxfId="50" priority="1">
      <formula>LEN(TRIM(B74))&gt;0</formula>
    </cfRule>
  </conditionalFormatting>
  <conditionalFormatting sqref="B3:J3 A3:A13 J4 B5:J5 J6 B7:J7 J8 B9:J9 J10 B11:J11 J12 B13:J13">
    <cfRule type="expression" dxfId="49" priority="61">
      <formula>$D$6="Inclusive &amp; Accessible"</formula>
    </cfRule>
    <cfRule type="expression" dxfId="48" priority="62">
      <formula>$D$6="Safe, Quality &amp; Efficient"</formula>
    </cfRule>
  </conditionalFormatting>
  <conditionalFormatting sqref="E73:F73">
    <cfRule type="expression" dxfId="47" priority="6">
      <formula>$E$73&lt;F10</formula>
    </cfRule>
  </conditionalFormatting>
  <conditionalFormatting sqref="G23:G25">
    <cfRule type="expression" dxfId="46" priority="68">
      <formula>$D$6="Safe, Quality &amp; Efficient"</formula>
    </cfRule>
    <cfRule type="expression" dxfId="45" priority="69">
      <formula>$D$6="Inclusive &amp; Accessible"</formula>
    </cfRule>
  </conditionalFormatting>
  <conditionalFormatting sqref="H24">
    <cfRule type="expression" dxfId="44" priority="63">
      <formula>$D$6="Safe, Quality &amp; Efficient"</formula>
    </cfRule>
    <cfRule type="expression" dxfId="43" priority="64">
      <formula>$D$6="Inclusive &amp; Accessible"</formula>
    </cfRule>
  </conditionalFormatting>
  <conditionalFormatting sqref="I26:I28">
    <cfRule type="expression" dxfId="42" priority="42">
      <formula>COUNTIF($I$26:$I$28, "Preferred Quote")&gt;1</formula>
    </cfRule>
    <cfRule type="expression" dxfId="41" priority="25">
      <formula>AND(MAX($H$26:$H$28)&gt;0, COUNTIF($I$26:$I$28, "Preferred Quote")=0)</formula>
    </cfRule>
  </conditionalFormatting>
  <conditionalFormatting sqref="I29:I31">
    <cfRule type="expression" dxfId="40" priority="26">
      <formula>COUNTIF($I$29:$I$31, "Preferred Quote")&gt;1</formula>
    </cfRule>
    <cfRule type="expression" dxfId="39" priority="27">
      <formula>AND(MAX($H$29:$H$31)&gt;0, COUNTIF($I$29:$I$31, "Preferred Quote")=0)</formula>
    </cfRule>
  </conditionalFormatting>
  <conditionalFormatting sqref="I32:I34">
    <cfRule type="expression" dxfId="38" priority="22">
      <formula>COUNTIF($I$32:$I$34, "Preferred Quote")&gt;1</formula>
    </cfRule>
    <cfRule type="expression" dxfId="37" priority="24">
      <formula>AND(MAX($H$32:$H$34)&gt;0, COUNTIF($I$32:$I$34, "Preferred Quote")=0)</formula>
    </cfRule>
  </conditionalFormatting>
  <conditionalFormatting sqref="I35:I37">
    <cfRule type="expression" dxfId="36" priority="40">
      <formula>COUNTIF($I$35:$I$37, "Preferred Quote")&gt;1</formula>
    </cfRule>
    <cfRule type="expression" dxfId="35" priority="28">
      <formula>AND(MAX($H$35:$H$37)&gt;0, COUNTIF($I$35:$I$37, "Preferred Quote")=0)</formula>
    </cfRule>
  </conditionalFormatting>
  <conditionalFormatting sqref="I38:I40">
    <cfRule type="expression" dxfId="34" priority="21">
      <formula>AND(MAX($H$38:$H$40)&gt;0, COUNTIF($I$38:$I$40, "Preferred Quote")=0)</formula>
    </cfRule>
    <cfRule type="expression" dxfId="33" priority="39">
      <formula>COUNTIF($I$38:$I$40, "Preferred Quote")&gt;1</formula>
    </cfRule>
  </conditionalFormatting>
  <conditionalFormatting sqref="I41:I43">
    <cfRule type="expression" dxfId="32" priority="20">
      <formula>AND(MAX($H$41:$H$43)&gt;0, COUNTIF($I$41:$I$43, "Preferred Quote")=0)</formula>
    </cfRule>
    <cfRule type="expression" dxfId="31" priority="19">
      <formula>COUNTIF($I$41:$I$43, "Preferred Quote")&gt;1</formula>
    </cfRule>
  </conditionalFormatting>
  <conditionalFormatting sqref="I44:I46">
    <cfRule type="expression" dxfId="30" priority="17">
      <formula>COUNTIF($I$44:$I$46, "Preferred Quote")&gt;1</formula>
    </cfRule>
    <cfRule type="expression" dxfId="29" priority="18">
      <formula>AND(MAX($H$44:$H$46)&gt;0, COUNTIF($I$44:$I$46, "Preferred Quote")=0)</formula>
    </cfRule>
  </conditionalFormatting>
  <conditionalFormatting sqref="I47:I49">
    <cfRule type="expression" dxfId="28" priority="15">
      <formula>COUNTIF($I$47:$I$49, "Preferred Quote")&gt;1</formula>
    </cfRule>
    <cfRule type="expression" dxfId="27" priority="16">
      <formula>AND(MAX($H$47:$H$49)&gt;0, COUNTIF($I$47:$I$49, "Preferred Quote")=0)</formula>
    </cfRule>
  </conditionalFormatting>
  <conditionalFormatting sqref="I50:I52">
    <cfRule type="expression" dxfId="26" priority="14">
      <formula>AND(MAX($H$50:$H$52)&gt;0, COUNTIF($I$50:$I$52, "Preferred Quote")=0)</formula>
    </cfRule>
    <cfRule type="expression" dxfId="25" priority="13">
      <formula>COUNTIF($I$50:$I$52, "Preferred Quote")&gt;1</formula>
    </cfRule>
  </conditionalFormatting>
  <conditionalFormatting sqref="I53:I55">
    <cfRule type="expression" dxfId="24" priority="11">
      <formula>COUNTIF($I$53:$I$55, "Preferred Quote")&gt;1</formula>
    </cfRule>
    <cfRule type="expression" dxfId="23" priority="12">
      <formula>AND(MAX($H$53:$H$55)&gt;0, COUNTIF($I$53:$I$55, "Preferred Quote")=0)</formula>
    </cfRule>
  </conditionalFormatting>
  <conditionalFormatting sqref="I56:I58">
    <cfRule type="expression" dxfId="22" priority="9">
      <formula>COUNTIF($I$56:$I$58, "Preferred Quote")&gt;1</formula>
    </cfRule>
    <cfRule type="expression" dxfId="21" priority="10">
      <formula>AND(MAX($H$56:$H$58)&gt;0, COUNTIF($I$56:$I$58, "Preferred Quote")=0)</formula>
    </cfRule>
  </conditionalFormatting>
  <conditionalFormatting sqref="I59:I61">
    <cfRule type="expression" dxfId="20" priority="7">
      <formula>COUNTIF($I$59:$I$61, "Preferred Quote")&gt;1</formula>
    </cfRule>
    <cfRule type="expression" dxfId="19" priority="8">
      <formula>AND(MAX($H$59:$H$61)&gt;0, COUNTIF($I$59:$I$61, "Preferred Quote")=0)</formula>
    </cfRule>
  </conditionalFormatting>
  <conditionalFormatting sqref="I23:J25">
    <cfRule type="expression" dxfId="18" priority="66">
      <formula>$D$6="Inclusive &amp; Accessible"</formula>
    </cfRule>
    <cfRule type="expression" dxfId="17" priority="65">
      <formula>$D$6="Safe, Quality &amp; Efficient"</formula>
    </cfRule>
  </conditionalFormatting>
  <conditionalFormatting sqref="J23:J25 J63">
    <cfRule type="cellIs" dxfId="16" priority="67" operator="equal">
      <formula>"Error - Choose only 1 Quote"</formula>
    </cfRule>
  </conditionalFormatting>
  <conditionalFormatting sqref="J69">
    <cfRule type="expression" dxfId="15" priority="2">
      <formula>$J$69&gt;$F$10</formula>
    </cfRule>
    <cfRule type="expression" dxfId="14" priority="3">
      <formula>$J$69&lt;$F$10</formula>
    </cfRule>
  </conditionalFormatting>
  <conditionalFormatting sqref="J73">
    <cfRule type="expression" dxfId="13" priority="37">
      <formula>J73&lt;50000</formula>
    </cfRule>
  </conditionalFormatting>
  <conditionalFormatting sqref="L17 L20 L23 L26 L29 L32 L35 L38 L41 L44 L47 L50 L53 L56 L59">
    <cfRule type="containsText" dxfId="12" priority="58" operator="containsText" text="Yes">
      <formula>NOT(ISERROR(SEARCH("Yes",L17)))</formula>
    </cfRule>
    <cfRule type="containsText" dxfId="11" priority="59" operator="containsText" text="No">
      <formula>NOT(ISERROR(SEARCH("No",L17)))</formula>
    </cfRule>
  </conditionalFormatting>
  <conditionalFormatting sqref="L96">
    <cfRule type="containsText" dxfId="10" priority="55" operator="containsText" text="HIGH">
      <formula>NOT(ISERROR(SEARCH("HIGH",L96)))</formula>
    </cfRule>
    <cfRule type="containsText" dxfId="9" priority="56" operator="containsText" text="LOW">
      <formula>NOT(ISERROR(SEARCH("LOW",L96)))</formula>
    </cfRule>
    <cfRule type="containsText" dxfId="8" priority="57" operator="containsText" text="MEDIUM">
      <formula>NOT(ISERROR(SEARCH("MEDIUM",L96)))</formula>
    </cfRule>
  </conditionalFormatting>
  <conditionalFormatting sqref="P106:P107">
    <cfRule type="containsText" dxfId="7" priority="48" operator="containsText" text="Ineligible">
      <formula>NOT(ISERROR(SEARCH("Ineligible",P106)))</formula>
    </cfRule>
  </conditionalFormatting>
  <conditionalFormatting sqref="P110:P111">
    <cfRule type="containsText" dxfId="6" priority="46" operator="containsText" text="funding amount">
      <formula>NOT(ISERROR(SEARCH("funding amount",P110)))</formula>
    </cfRule>
  </conditionalFormatting>
  <conditionalFormatting sqref="P112:P113">
    <cfRule type="containsText" dxfId="5" priority="5" operator="containsText" text="exceed 50%">
      <formula>NOT(ISERROR(SEARCH("exceed 50%",P112)))</formula>
    </cfRule>
  </conditionalFormatting>
  <conditionalFormatting sqref="P114">
    <cfRule type="containsText" dxfId="4" priority="49" operator="containsText" text="high">
      <formula>NOT(ISERROR(SEARCH("high",P114)))</formula>
    </cfRule>
    <cfRule type="containsText" dxfId="3" priority="50" operator="containsText" text="medium">
      <formula>NOT(ISERROR(SEARCH("medium",P114)))</formula>
    </cfRule>
    <cfRule type="containsText" dxfId="2" priority="51" operator="containsText" text="low">
      <formula>NOT(ISERROR(SEARCH("low",P114)))</formula>
    </cfRule>
  </conditionalFormatting>
  <conditionalFormatting sqref="Q73">
    <cfRule type="expression" dxfId="1" priority="35">
      <formula>Q73&lt;50000</formula>
    </cfRule>
    <cfRule type="expression" dxfId="0" priority="36">
      <formula>Q73&gt;IF(M8="Remote and Very Remote LGAs",VALUE($F$12), IF(M8="Discrete Communities Including the Torres Strait",VALUE($F$12), IF(M8="Urban or Regional Queensland",VALUE($F$12),0)))</formula>
    </cfRule>
  </conditionalFormatting>
  <dataValidations count="4">
    <dataValidation type="decimal" allowBlank="1" showInputMessage="1" showErrorMessage="1" error="The data you have entered is invalid._x000a__x000a_Please enter dollar figures only." sqref="E73 O73" xr:uid="{3AADEC7A-8910-4836-8C03-EF5F1EC179D0}">
      <formula1>0</formula1>
      <formula2>1000000</formula2>
    </dataValidation>
    <dataValidation type="list" showInputMessage="1" showErrorMessage="1" sqref="I17:I61" xr:uid="{666DFE16-CAFB-4BC0-ACBB-59423211A5CF}">
      <formula1>"--, Preferred Quote"</formula1>
    </dataValidation>
    <dataValidation type="list" allowBlank="1" showInputMessage="1" showErrorMessage="1" sqref="L17:L61" xr:uid="{0CA58999-E771-457A-9C3D-BC5BA0FFAADB}">
      <formula1>"Yes,No"</formula1>
    </dataValidation>
    <dataValidation allowBlank="1" showInputMessage="1" showErrorMessage="1" prompt="Co-contribution is required, noting for Discrete Communities no contribution is required. " sqref="E71:F71" xr:uid="{3F4170A5-FE57-45CB-A5E2-D85C59943B88}"/>
  </dataValidations>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2">
        <x14:dataValidation type="list" allowBlank="1" showInputMessage="1" showErrorMessage="1" xr:uid="{CA89FEE2-75EC-4196-83B7-3DAF831C64EC}">
          <x14:formula1>
            <xm:f>'Drop downs'!$A$2:$A$4</xm:f>
          </x14:formula1>
          <xm:sqref>F8:I8</xm:sqref>
        </x14:dataValidation>
        <x14:dataValidation type="list" allowBlank="1" showInputMessage="1" showErrorMessage="1" xr:uid="{55E9F970-AB9A-4D4B-86E1-2353D3DE079A}">
          <x14:formula1>
            <xm:f>'Drop downs'!$B$2:$B$8</xm:f>
          </x14:formula1>
          <xm:sqref>L79:O92</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524C4-11E4-44E2-BBAE-8BC27EC53A73}">
  <sheetPr codeName="Sheet3"/>
  <dimension ref="A1:B8"/>
  <sheetViews>
    <sheetView workbookViewId="0">
      <selection activeCell="B36" sqref="B36"/>
    </sheetView>
  </sheetViews>
  <sheetFormatPr defaultRowHeight="14.5" x14ac:dyDescent="0.35"/>
  <cols>
    <col min="1" max="1" width="42.26953125" bestFit="1" customWidth="1"/>
    <col min="2" max="2" width="79.453125" bestFit="1" customWidth="1"/>
  </cols>
  <sheetData>
    <row r="1" spans="1:2" x14ac:dyDescent="0.35">
      <c r="A1" t="s">
        <v>90</v>
      </c>
      <c r="B1" t="s">
        <v>91</v>
      </c>
    </row>
    <row r="2" spans="1:2" x14ac:dyDescent="0.35">
      <c r="A2" t="s">
        <v>92</v>
      </c>
      <c r="B2" t="s">
        <v>93</v>
      </c>
    </row>
    <row r="3" spans="1:2" x14ac:dyDescent="0.35">
      <c r="A3" t="s">
        <v>12</v>
      </c>
      <c r="B3" t="s">
        <v>94</v>
      </c>
    </row>
    <row r="4" spans="1:2" x14ac:dyDescent="0.35">
      <c r="A4" t="s">
        <v>95</v>
      </c>
      <c r="B4" t="s">
        <v>96</v>
      </c>
    </row>
    <row r="5" spans="1:2" x14ac:dyDescent="0.35">
      <c r="B5" t="s">
        <v>97</v>
      </c>
    </row>
    <row r="6" spans="1:2" x14ac:dyDescent="0.35">
      <c r="B6" t="s">
        <v>98</v>
      </c>
    </row>
    <row r="7" spans="1:2" x14ac:dyDescent="0.35">
      <c r="B7" t="s">
        <v>99</v>
      </c>
    </row>
    <row r="8" spans="1:2" x14ac:dyDescent="0.35">
      <c r="B8" t="s">
        <v>100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4302101DA3D60F4CBFD93B7386F4D1BA" ma:contentTypeVersion="7" ma:contentTypeDescription="Create a new document." ma:contentTypeScope="" ma:versionID="0237a6f4abc334bc37411af83aaa177f">
  <xsd:schema xmlns:xsd="http://www.w3.org/2001/XMLSchema" xmlns:xs="http://www.w3.org/2001/XMLSchema" xmlns:p="http://schemas.microsoft.com/office/2006/metadata/properties" xmlns:ns2="b2125332-fbfd-4d5f-9e11-92d09e43940b" targetNamespace="http://schemas.microsoft.com/office/2006/metadata/properties" ma:root="true" ma:fieldsID="046209444adcd4d8b5d6ddd01caf94d3" ns2:_="">
    <xsd:import namespace="b2125332-fbfd-4d5f-9e11-92d09e43940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2125332-fbfd-4d5f-9e11-92d09e43940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9A69544-E766-426F-B028-E03142296E26}">
  <ds:schemaRefs>
    <ds:schemaRef ds:uri="http://purl.org/dc/dcmitype/"/>
    <ds:schemaRef ds:uri="b2125332-fbfd-4d5f-9e11-92d09e43940b"/>
    <ds:schemaRef ds:uri="http://purl.org/dc/terms/"/>
    <ds:schemaRef ds:uri="http://schemas.microsoft.com/office/infopath/2007/PartnerControls"/>
    <ds:schemaRef ds:uri="http://purl.org/dc/elements/1.1/"/>
    <ds:schemaRef ds:uri="http://schemas.microsoft.com/office/2006/documentManagement/types"/>
    <ds:schemaRef ds:uri="http://schemas.openxmlformats.org/package/2006/metadata/core-properti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C0B1AC11-7634-4AF3-9289-C2E9B12FBF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2125332-fbfd-4d5f-9e11-92d09e43940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8BB688F-0D5C-4FA0-BA4B-E4F8ED7D5A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 Sheet</vt:lpstr>
      <vt:lpstr>Partnerships Fund</vt:lpstr>
      <vt:lpstr>Drop downs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Matthew Haspels</dc:creator>
  <cp:keywords/>
  <dc:description/>
  <cp:lastModifiedBy>Matthew Haspels</cp:lastModifiedBy>
  <cp:revision/>
  <dcterms:created xsi:type="dcterms:W3CDTF">2026-05-25T01:10:24Z</dcterms:created>
  <dcterms:modified xsi:type="dcterms:W3CDTF">2026-07-10T03:06:17Z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0x0101004302101DA3D60F4CBFD93B7386F4D1BA</vt:lpwstr>
  </property>
</Properties>
</file>